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8" Type="http://schemas.openxmlformats.org/officeDocument/2006/relationships/custom-properties" Target="docProps/custom.xml"/><Relationship Id="rId7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6" Type="http://schemas.openxmlformats.org/package/2006/relationships/metadata/core-properties" Target="docProps/core.xml"/><Relationship Id="rId5" Type="http://schemas.microsoft.com/office/2006/relationships/ui/userCustomization" Target="userCustomization/customUI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exeko25.sharepoint.com/sites/EXEKO/EXEKO/1 - Affaires/G.Architecte/Palais Justice Chambery/2 - Conception EXEKO/2.2 - CVC, PLB/"/>
    </mc:Choice>
  </mc:AlternateContent>
  <xr:revisionPtr revIDLastSave="282" documentId="8_{A97E2680-BE20-44CF-8CD3-F79608CDE636}" xr6:coauthVersionLast="47" xr6:coauthVersionMax="47" xr10:uidLastSave="{9760FE77-369F-4F2E-BA67-9CB6F6E9503C}"/>
  <bookViews>
    <workbookView xWindow="-57720" yWindow="-120" windowWidth="29040" windowHeight="15720" xr2:uid="{00000000-000D-0000-FFFF-FFFF00000000}"/>
  </bookViews>
  <sheets>
    <sheet name="PDG " sheetId="23" r:id="rId1"/>
    <sheet name="R+1 PJ CHAMBERY" sheetId="24" r:id="rId2"/>
    <sheet name="tableau vide" sheetId="12" state="hidden" r:id="rId3"/>
  </sheets>
  <definedNames>
    <definedName name="adresse_client">#REF!</definedName>
    <definedName name="adresse_koban">#REF!</definedName>
    <definedName name="adresse_site">#REF!</definedName>
    <definedName name="agence_koban">#REF!</definedName>
    <definedName name="auteur">#REF!</definedName>
    <definedName name="auteur_A">"Emmanuel"</definedName>
    <definedName name="date_indice">#REF!</definedName>
    <definedName name="date_indice_A">44902</definedName>
    <definedName name="date_indice_B">0</definedName>
    <definedName name="date_indice_C">0</definedName>
    <definedName name="date_indice_D">0</definedName>
    <definedName name="date_indice_E">0</definedName>
    <definedName name="date_indice_F">0</definedName>
    <definedName name="dim_client">"SG"</definedName>
    <definedName name="dim_site">"BELLEY"</definedName>
    <definedName name="Entete" localSheetId="1">'R+1 PJ CHAMBERY'!$E$2:$F$3</definedName>
    <definedName name="Entete" localSheetId="2">'tableau vide'!$E$2:$F$3</definedName>
    <definedName name="Entete">#REF!</definedName>
    <definedName name="fonction_caff">"C.aff"</definedName>
    <definedName name="_xlnm.Print_Titles" localSheetId="1">'R+1 PJ CHAMBERY'!$1:$5</definedName>
    <definedName name="_xlnm.Print_Titles" localSheetId="2">'tableau vide'!$1:$5</definedName>
    <definedName name="indice">#REF!</definedName>
    <definedName name="lot">#REF!</definedName>
    <definedName name="mail_caff">"adrien@koban-be.com"</definedName>
    <definedName name="mail_client">#REF!</definedName>
    <definedName name="mail_koban">#REF!</definedName>
    <definedName name="mobile_caff">"07-77-07-94-99"</definedName>
    <definedName name="nom_caff">"FAURIE"</definedName>
    <definedName name="nom_fichier">"KOB-009A_SG-BELLEY_RAO"</definedName>
    <definedName name="nom_koban">"KOBAN"</definedName>
    <definedName name="nom_site">#REF!</definedName>
    <definedName name="num_affaire">#REF!</definedName>
    <definedName name="num_affaire_client">"01 71 179 2022"</definedName>
    <definedName name="num_chrono">#REF!</definedName>
    <definedName name="num_lot">#REF!</definedName>
    <definedName name="num_site">#REF!</definedName>
    <definedName name="phase">#REF!</definedName>
    <definedName name="prenom_caff">"Adrien"</definedName>
    <definedName name="reference">#REF!</definedName>
    <definedName name="representant_client">#REF!</definedName>
    <definedName name="resp_affaire">"Adrien FAURIE"</definedName>
    <definedName name="societe_client">#REF!</definedName>
    <definedName name="taux_TVA">0.2</definedName>
    <definedName name="tel_caff">"07-77-07-94-99"</definedName>
    <definedName name="tel_client">#REF!</definedName>
    <definedName name="tel_koban">#REF!</definedName>
    <definedName name="titre_affaire">#REF!</definedName>
    <definedName name="titre_document">#REF!</definedName>
    <definedName name="TTC" localSheetId="1">'R+1 PJ CHAMBERY'!#REF!</definedName>
    <definedName name="TTC" localSheetId="2">'tableau vide'!$D$14:$F$15</definedName>
    <definedName name="type_doc">"RAO"</definedName>
    <definedName name="verificateur">#REF!</definedName>
    <definedName name="verificateur_A">"Adrien"</definedName>
    <definedName name="ville_koban">"Chaponost"</definedName>
    <definedName name="_xlnm.Print_Area" localSheetId="1">'R+1 PJ CHAMBERY'!$A$1:$F$39</definedName>
    <definedName name="_xlnm.Print_Area" localSheetId="2">'tableau vide'!$A$1:$U$15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24" l="1"/>
  <c r="F10" i="24"/>
  <c r="F9" i="24" s="1"/>
  <c r="F27" i="24"/>
  <c r="F31" i="24"/>
  <c r="F30" i="24"/>
  <c r="F28" i="24"/>
  <c r="F26" i="24"/>
  <c r="F14" i="24"/>
  <c r="F25" i="24" l="1"/>
  <c r="F13" i="24"/>
  <c r="F35" i="24"/>
  <c r="F34" i="24"/>
  <c r="F33" i="24"/>
  <c r="F32" i="24"/>
  <c r="F24" i="24"/>
  <c r="F23" i="24"/>
  <c r="F20" i="24"/>
  <c r="F19" i="24"/>
  <c r="F18" i="24"/>
  <c r="F17" i="24"/>
  <c r="F16" i="24"/>
  <c r="F15" i="24"/>
  <c r="F12" i="24"/>
  <c r="F11" i="24"/>
  <c r="A4" i="24"/>
  <c r="F3" i="24"/>
  <c r="E3" i="24"/>
  <c r="F2" i="24"/>
  <c r="E2" i="24"/>
  <c r="S31" i="23"/>
  <c r="F21" i="24" l="1"/>
  <c r="F37" i="24" s="1"/>
  <c r="F38" i="24" l="1"/>
  <c r="F39" i="24" s="1"/>
  <c r="I6" i="12" l="1"/>
  <c r="I7" i="12"/>
  <c r="I8" i="12"/>
  <c r="I9" i="12"/>
  <c r="I10" i="12"/>
  <c r="I11" i="12"/>
  <c r="I12" i="12"/>
  <c r="I13" i="12"/>
  <c r="I14" i="12"/>
  <c r="I15" i="12"/>
  <c r="L6" i="12"/>
  <c r="L7" i="12"/>
  <c r="L8" i="12"/>
  <c r="L9" i="12"/>
  <c r="L10" i="12"/>
  <c r="L11" i="12"/>
  <c r="L12" i="12"/>
  <c r="L13" i="12"/>
  <c r="L14" i="12"/>
  <c r="L15" i="12"/>
  <c r="O6" i="12"/>
  <c r="O7" i="12"/>
  <c r="O8" i="12"/>
  <c r="O9" i="12"/>
  <c r="O10" i="12"/>
  <c r="O11" i="12"/>
  <c r="O12" i="12"/>
  <c r="O13" i="12"/>
  <c r="O14" i="12"/>
  <c r="O15" i="12"/>
  <c r="R6" i="12"/>
  <c r="R7" i="12"/>
  <c r="R8" i="12"/>
  <c r="R9" i="12"/>
  <c r="R10" i="12"/>
  <c r="R11" i="12"/>
  <c r="R12" i="12"/>
  <c r="R13" i="12"/>
  <c r="R14" i="12"/>
  <c r="U6" i="12"/>
  <c r="U7" i="12"/>
  <c r="U8" i="12"/>
  <c r="U9" i="12"/>
  <c r="U10" i="12"/>
  <c r="U11" i="12"/>
  <c r="U12" i="12"/>
  <c r="U13" i="12"/>
  <c r="U14" i="12"/>
  <c r="R15" i="12"/>
  <c r="U15" i="12"/>
  <c r="E6" i="12"/>
  <c r="F6" i="12"/>
  <c r="E7" i="12"/>
  <c r="F7" i="12"/>
  <c r="E8" i="12"/>
  <c r="F8" i="12"/>
  <c r="E9" i="12"/>
  <c r="F9" i="12"/>
  <c r="E10" i="12"/>
  <c r="F10" i="12"/>
  <c r="F11" i="12"/>
  <c r="F12" i="12"/>
  <c r="F13" i="12"/>
  <c r="F14" i="12"/>
  <c r="F15" i="12"/>
  <c r="A4" i="12"/>
  <c r="F3" i="12"/>
  <c r="E3" i="12"/>
  <c r="F2" i="12"/>
  <c r="E2" i="12"/>
</calcChain>
</file>

<file path=xl/sharedStrings.xml><?xml version="1.0" encoding="utf-8"?>
<sst xmlns="http://schemas.openxmlformats.org/spreadsheetml/2006/main" count="144" uniqueCount="108">
  <si>
    <t>DPGF</t>
  </si>
  <si>
    <t>Décomposition des Prix Global et Forfaitaire</t>
  </si>
  <si>
    <t>Indice :</t>
  </si>
  <si>
    <t>Date :</t>
  </si>
  <si>
    <t>Référence :</t>
  </si>
  <si>
    <t>FICHE D'IDENTIFICATION</t>
  </si>
  <si>
    <t>PROJET</t>
  </si>
  <si>
    <t>Intitulé du projet :</t>
  </si>
  <si>
    <t>Numéro d'affaire :</t>
  </si>
  <si>
    <t>LYON</t>
  </si>
  <si>
    <t>Adresse :</t>
  </si>
  <si>
    <t>Parc EVEREST
4 rue Barthélémy Thimonnier
69740 GENAS</t>
  </si>
  <si>
    <t xml:space="preserve">Nom du site : </t>
  </si>
  <si>
    <t xml:space="preserve">Adresse du site : </t>
  </si>
  <si>
    <t>Tél. :</t>
  </si>
  <si>
    <t>-</t>
  </si>
  <si>
    <t>Email :</t>
  </si>
  <si>
    <t>Contact@exeko-be.com</t>
  </si>
  <si>
    <t>COORDONEES CLIENT</t>
  </si>
  <si>
    <t xml:space="preserve">Organisation : </t>
  </si>
  <si>
    <t xml:space="preserve">SIÈGE SOCIAL
</t>
  </si>
  <si>
    <t>Représentant :</t>
  </si>
  <si>
    <t>4 rue Barthélémy Thimonnier
69740 GENAS</t>
  </si>
  <si>
    <t>Tél :</t>
  </si>
  <si>
    <t>DOCUMENT</t>
  </si>
  <si>
    <t>Titre du document :</t>
  </si>
  <si>
    <t>Décomposition des Prix Globale et Forfaitaire</t>
  </si>
  <si>
    <t>Lot :</t>
  </si>
  <si>
    <t>CVCPB</t>
  </si>
  <si>
    <t>Phase :</t>
  </si>
  <si>
    <t>Consultation</t>
  </si>
  <si>
    <t>Numéro de document :</t>
  </si>
  <si>
    <t>INDICE À JOUR</t>
  </si>
  <si>
    <t>Date de l'indice :</t>
  </si>
  <si>
    <t>Rédacteur :</t>
  </si>
  <si>
    <t>Pierre</t>
  </si>
  <si>
    <t>Vérificateur :</t>
  </si>
  <si>
    <t>Gaetan</t>
  </si>
  <si>
    <t>FICHIER</t>
  </si>
  <si>
    <t>Nom du fichier :</t>
  </si>
  <si>
    <t>Date d'impression :</t>
  </si>
  <si>
    <t>REP</t>
  </si>
  <si>
    <t>DESIGNATION</t>
  </si>
  <si>
    <t>U</t>
  </si>
  <si>
    <t>QTE ENT 1</t>
  </si>
  <si>
    <t>PU1</t>
  </si>
  <si>
    <t>PT1</t>
  </si>
  <si>
    <t>5</t>
  </si>
  <si>
    <t>DEPOSE</t>
  </si>
  <si>
    <t>6</t>
  </si>
  <si>
    <t>CHAUFFAGE-RAFFRAICHISSEMENT</t>
  </si>
  <si>
    <t>6.1</t>
  </si>
  <si>
    <t>ens</t>
  </si>
  <si>
    <t>Raccordements électriques</t>
  </si>
  <si>
    <t>7</t>
  </si>
  <si>
    <t>VENTILATION</t>
  </si>
  <si>
    <t>7.1</t>
  </si>
  <si>
    <t>TOTAL H.T. :</t>
  </si>
  <si>
    <t>TOTAL T.T.C. :</t>
  </si>
  <si>
    <t>Fourniture, pose et raccordement de l'unité extérieure</t>
  </si>
  <si>
    <t>Distribution frigorique (compris supportage, recharge en gaz…)</t>
  </si>
  <si>
    <t>Régulation locale</t>
  </si>
  <si>
    <t>Passerelle de communication et bus de communication</t>
  </si>
  <si>
    <t>Réseau de condensats</t>
  </si>
  <si>
    <t>Fourniture, pose, raccordement de la Centrale double flux</t>
  </si>
  <si>
    <t>Diffuseurs BDOP Ø160</t>
  </si>
  <si>
    <t>Bouches d'extraction autoréglables</t>
  </si>
  <si>
    <t>Réseaux aérauliques Ø125</t>
  </si>
  <si>
    <t>Réseaux aérauliques Ø160</t>
  </si>
  <si>
    <t>Réseaux aérauliques Ø200</t>
  </si>
  <si>
    <t>Koban</t>
  </si>
  <si>
    <t>Nom entreprise n°1</t>
  </si>
  <si>
    <t>Nom entreprise n°2</t>
  </si>
  <si>
    <t>Nom entreprise n°3</t>
  </si>
  <si>
    <t>Nom entreprise n°4</t>
  </si>
  <si>
    <t>Nom entreprise n°5</t>
  </si>
  <si>
    <t>QTE MOE</t>
  </si>
  <si>
    <t>PU MOE</t>
  </si>
  <si>
    <t>PT MOE</t>
  </si>
  <si>
    <t>PU ENT 1</t>
  </si>
  <si>
    <t>PT ENT 1</t>
  </si>
  <si>
    <t>QTE ENT 2</t>
  </si>
  <si>
    <t>PU ENT 2</t>
  </si>
  <si>
    <t>PT ENT 2</t>
  </si>
  <si>
    <t>QTE ENT 3</t>
  </si>
  <si>
    <t>PU ENT 3</t>
  </si>
  <si>
    <t>PT ENT 3</t>
  </si>
  <si>
    <t>QTE ENT 4</t>
  </si>
  <si>
    <t>PU ENT 4</t>
  </si>
  <si>
    <t>PT ENT 4</t>
  </si>
  <si>
    <t>QTE ENT 5</t>
  </si>
  <si>
    <t>PU ENT 5</t>
  </si>
  <si>
    <t>PT ENT 5</t>
  </si>
  <si>
    <t>CREATION D'UN ESPACE DE TRAVAIL
SERVICES PENAUX</t>
  </si>
  <si>
    <t>PJ CHAMBERY</t>
  </si>
  <si>
    <t>Place du Palais de Justice
73000 CHAMBERY</t>
  </si>
  <si>
    <t>G Architectes</t>
  </si>
  <si>
    <t>Guiraud Architectes</t>
  </si>
  <si>
    <t>206 place St Léger
73000 CHAMBERY</t>
  </si>
  <si>
    <t>agence@garchitectes.fr</t>
  </si>
  <si>
    <t>Plateaux de bureaux et salle de réunion</t>
  </si>
  <si>
    <t>Fourniture, pose et raccordement des unités intérieures cassettes 2,2 kW</t>
  </si>
  <si>
    <t>Fourniture, pose et raccordement des unités intérieures cassettes 2,8 kW</t>
  </si>
  <si>
    <t>Fourniture, pose et raccordement des unités intérieures cassettes 3,6 kW</t>
  </si>
  <si>
    <t>Clapet coupe feu  Ø160</t>
  </si>
  <si>
    <t>Fourniture, pose, raccordement du caisson d'extraction simple flux</t>
  </si>
  <si>
    <t>Calorifuge anticondensation sur gaine</t>
  </si>
  <si>
    <t>PALAIS DE JUSTICE DE CHAMBERY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</si>
</sst>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4">
    <numFmt numFmtId="164" formatCode="_(* #,##0.00_);_(* \(#,##0.00\);_(* &quot;-&quot;??_);_(@_)"/>
    <numFmt numFmtId="165" formatCode="#,##0&quot;A&quot;"/>
    <numFmt numFmtId="166" formatCode="0#&quot;-&quot;##&quot;-&quot;##&quot;-&quot;##&quot;-&quot;##"/>
    <numFmt numFmtId="167" formatCode="00"/>
    <numFmt numFmtId="168" formatCode="000"/>
    <numFmt numFmtId="169" formatCode="#,###;\-#,###;&quot;-&quot;;@"/>
    <numFmt numFmtId="170" formatCode="#,###"/>
    <numFmt numFmtId="171" formatCode="#,##0&quot;°C&quot;"/>
    <numFmt numFmtId="172" formatCode="#,##0&quot;°K&quot;"/>
    <numFmt numFmtId="173" formatCode="#,##0.00&quot; € HT&quot;;\-#,##0.00&quot; € HT&quot;"/>
    <numFmt numFmtId="174" formatCode="#,##0.00&quot; € TTC&quot;;\-#,##0.00&quot; € TTC&quot;"/>
    <numFmt numFmtId="175" formatCode="#,##0&quot;h&quot;"/>
    <numFmt numFmtId="176" formatCode="#,##0&quot;k€&quot;"/>
    <numFmt numFmtId="177" formatCode="#,##0&quot;kg&quot;"/>
    <numFmt numFmtId="178" formatCode="#,##0&quot;kJ&quot;"/>
    <numFmt numFmtId="179" formatCode="#,##0&quot;kW&quot;"/>
    <numFmt numFmtId="180" formatCode="#,##0&quot;kWh&quot;"/>
    <numFmt numFmtId="181" formatCode="#,##0&quot;L/s&quot;"/>
    <numFmt numFmtId="182" formatCode="#,##0&quot;m&quot;"/>
    <numFmt numFmtId="183" formatCode="#,##0&quot;m²&quot;"/>
    <numFmt numFmtId="184" formatCode="#,##0&quot;m³&quot;"/>
    <numFmt numFmtId="185" formatCode="#,##0&quot;m³/h&quot;"/>
    <numFmt numFmtId="186" formatCode="#,##0&quot;mCE&quot;"/>
    <numFmt numFmtId="187" formatCode="#,##0&quot;min&quot;"/>
    <numFmt numFmtId="188" formatCode="#,##0&quot;MJ&quot;"/>
    <numFmt numFmtId="189" formatCode="#,##0&quot;MWh&quot;"/>
    <numFmt numFmtId="190" formatCode="#,##0&quot;Vol/h&quot;"/>
    <numFmt numFmtId="191" formatCode="#,##0&quot;W&quot;"/>
    <numFmt numFmtId="192" formatCode="#,##0.00_ ;[Red]\-#,##0.00\ "/>
    <numFmt numFmtId="193" formatCode="&quot;TVA &quot;0.0%&quot; :&quot;"/>
    <numFmt numFmtId="194" formatCode="#,##0.00_ ;\-#,##0.00\ "/>
    <numFmt numFmtId="195" formatCode="#,##0.00_ ;[Red]\-#,##0.00;&quot;&quot;\ "/>
    <numFmt numFmtId="196" formatCode="#,##0.00;[Red]\-#,##0.00;?;@"/>
    <numFmt numFmtId="197" formatCode="&quot;- &quot;@"/>
  </numFmts>
  <fonts count="49">
    <font>
      <sz val="10"/>
      <color theme="1"/>
      <name val="Calibri"/>
      <family val="2"/>
      <scheme val="minor"/>
    </font>
    <font>
      <b/>
      <sz val="18"/>
      <color theme="3"/>
      <name val="Swis721 LtCn BT"/>
      <family val="2"/>
      <scheme val="major"/>
    </font>
    <font>
      <sz val="12"/>
      <color rgb="FFFA7D00"/>
      <name val="Calibri"/>
      <family val="2"/>
      <scheme val="minor"/>
    </font>
    <font>
      <sz val="10"/>
      <color theme="1"/>
      <name val="Calibri"/>
      <family val="2"/>
      <scheme val="minor"/>
    </font>
    <font>
      <sz val="22"/>
      <color theme="1"/>
      <name val="Swis721 LtCn BT"/>
      <family val="2"/>
      <scheme val="major"/>
    </font>
    <font>
      <sz val="18"/>
      <color theme="6"/>
      <name val="Swis721 LtCn BT"/>
      <family val="2"/>
      <scheme val="major"/>
    </font>
    <font>
      <sz val="16"/>
      <color theme="1"/>
      <name val="Swis721 LtCn BT"/>
      <family val="2"/>
      <scheme val="major"/>
    </font>
    <font>
      <b/>
      <sz val="12"/>
      <color theme="5"/>
      <name val="Calibri"/>
      <family val="2"/>
      <scheme val="minor"/>
    </font>
    <font>
      <b/>
      <i/>
      <sz val="10"/>
      <color theme="4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b/>
      <sz val="10"/>
      <color theme="5"/>
      <name val="Calibri"/>
      <family val="2"/>
      <scheme val="minor"/>
    </font>
    <font>
      <sz val="22"/>
      <color theme="4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0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rgb="FF9C0006"/>
      <name val="Calibri"/>
      <family val="2"/>
      <scheme val="minor"/>
    </font>
    <font>
      <sz val="10"/>
      <color rgb="FF9C5700"/>
      <name val="Calibri"/>
      <family val="2"/>
      <scheme val="minor"/>
    </font>
    <font>
      <sz val="10"/>
      <color rgb="FF006100"/>
      <name val="Calibri"/>
      <family val="2"/>
      <scheme val="minor"/>
    </font>
    <font>
      <sz val="10"/>
      <name val="Calibri"/>
      <family val="2"/>
      <scheme val="minor"/>
    </font>
    <font>
      <sz val="10"/>
      <color theme="5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4"/>
      <name val="Calibri"/>
      <family val="2"/>
      <scheme val="minor"/>
    </font>
    <font>
      <sz val="14"/>
      <name val="Swis721 LtCn BT"/>
      <family val="2"/>
      <scheme val="major"/>
    </font>
    <font>
      <sz val="14"/>
      <color theme="1"/>
      <name val="Swis721 LtCn BT"/>
      <family val="2"/>
      <scheme val="major"/>
    </font>
    <font>
      <b/>
      <sz val="12"/>
      <color theme="4"/>
      <name val="Swis721 LtCn BT"/>
      <family val="2"/>
      <scheme val="major"/>
    </font>
    <font>
      <b/>
      <i/>
      <u val="doubleAccounting"/>
      <sz val="10"/>
      <color theme="1"/>
      <name val="Calibri"/>
      <family val="2"/>
      <scheme val="minor"/>
    </font>
    <font>
      <b/>
      <sz val="12"/>
      <color rgb="FFE03432"/>
      <name val="Calibri"/>
      <family val="2"/>
      <scheme val="minor"/>
    </font>
    <font>
      <b/>
      <sz val="18"/>
      <color theme="5"/>
      <name val="Calibri"/>
      <family val="2"/>
      <scheme val="minor"/>
    </font>
    <font>
      <sz val="10"/>
      <color rgb="FFD63432"/>
      <name val="Calibri"/>
      <family val="2"/>
    </font>
    <font>
      <sz val="10"/>
      <color rgb="FF326EE0"/>
      <name val="Calibri"/>
      <family val="2"/>
      <scheme val="minor"/>
    </font>
    <font>
      <sz val="8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2"/>
      <color theme="8" tint="-0.24994659260841701"/>
      <name val="Calibri"/>
      <family val="2"/>
      <scheme val="minor"/>
    </font>
    <font>
      <b/>
      <sz val="10"/>
      <color theme="8" tint="-0.24994659260841701"/>
      <name val="Calibri"/>
      <family val="2"/>
      <scheme val="minor"/>
    </font>
    <font>
      <sz val="10"/>
      <color theme="8" tint="-0.24994659260841701"/>
      <name val="Calibri"/>
      <family val="2"/>
      <scheme val="minor"/>
    </font>
    <font>
      <b/>
      <sz val="10"/>
      <color rgb="FF92D050"/>
      <name val="Calibri"/>
      <family val="2"/>
      <scheme val="minor"/>
    </font>
    <font>
      <sz val="10"/>
      <color rgb="FF92D05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8"/>
      <color theme="0"/>
      <name val="Swis721 LtCn BT"/>
      <family val="2"/>
      <scheme val="major"/>
    </font>
    <font>
      <b/>
      <sz val="12"/>
      <color rgb="FFEE96C0"/>
      <name val="Calibri"/>
      <family val="2"/>
      <scheme val="minor"/>
    </font>
    <font>
      <b/>
      <sz val="18"/>
      <color rgb="FFEE96C0"/>
      <name val="Calibri"/>
      <family val="2"/>
      <scheme val="minor"/>
    </font>
    <font>
      <sz val="48"/>
      <color rgb="FFF1A5C4"/>
      <name val="Swis721 LtCn BT"/>
      <family val="2"/>
      <scheme val="major"/>
    </font>
    <font>
      <sz val="18"/>
      <color rgb="FFF1A5C4"/>
      <name val="Swis721 LtCn BT"/>
      <family val="2"/>
      <scheme val="major"/>
    </font>
    <font>
      <b/>
      <sz val="12"/>
      <color rgb="FFF1A5C4"/>
      <name val="Calibri"/>
      <family val="2"/>
      <scheme val="minor"/>
    </font>
    <font>
      <b/>
      <sz val="10"/>
      <color rgb="FFF1A5C4"/>
      <name val="Calibri"/>
      <family val="2"/>
      <scheme val="minor"/>
    </font>
    <font>
      <sz val="10"/>
      <color rgb="FFF1A5C4"/>
      <name val="Calibri"/>
      <family val="2"/>
      <scheme val="minor"/>
    </font>
    <font>
      <b/>
      <sz val="20"/>
      <color rgb="FFEE96C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E96C0"/>
        <bgColor indexed="64"/>
      </patternFill>
    </fill>
    <fill>
      <patternFill patternType="solid">
        <fgColor rgb="FFF1A5C4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 style="thin">
        <color theme="4"/>
      </right>
      <top/>
      <bottom/>
      <diagonal/>
    </border>
    <border>
      <left/>
      <right/>
      <top/>
      <bottom style="thin">
        <color theme="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thin">
        <color indexed="64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rgb="FF000000"/>
      </bottom>
      <diagonal/>
    </border>
    <border>
      <left style="double">
        <color indexed="64"/>
      </left>
      <right/>
      <top/>
      <bottom style="double">
        <color rgb="FF000000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rgb="FF000000"/>
      </top>
      <bottom/>
      <diagonal/>
    </border>
    <border>
      <left/>
      <right/>
      <top style="thick">
        <color auto="1"/>
      </top>
      <bottom/>
      <diagonal/>
    </border>
    <border>
      <left style="double">
        <color indexed="64"/>
      </left>
      <right/>
      <top style="thick">
        <color auto="1"/>
      </top>
      <bottom/>
      <diagonal/>
    </border>
    <border>
      <left/>
      <right/>
      <top style="thin">
        <color rgb="FF00823B"/>
      </top>
      <bottom/>
      <diagonal/>
    </border>
    <border>
      <left/>
      <right style="thin">
        <color rgb="FF00823B"/>
      </right>
      <top/>
      <bottom/>
      <diagonal/>
    </border>
    <border>
      <left/>
      <right style="thin">
        <color rgb="FF00823B"/>
      </right>
      <top style="thin">
        <color rgb="FF00823B"/>
      </top>
      <bottom/>
      <diagonal/>
    </border>
    <border>
      <left style="thin">
        <color rgb="FF00823B"/>
      </left>
      <right/>
      <top/>
      <bottom style="thin">
        <color rgb="FF00823B"/>
      </bottom>
      <diagonal/>
    </border>
    <border>
      <left/>
      <right/>
      <top/>
      <bottom style="thin">
        <color rgb="FF00823B"/>
      </bottom>
      <diagonal/>
    </border>
    <border>
      <left/>
      <right style="thin">
        <color rgb="FF00823B"/>
      </right>
      <top/>
      <bottom style="thin">
        <color rgb="FF00823B"/>
      </bottom>
      <diagonal/>
    </border>
    <border>
      <left/>
      <right/>
      <top/>
      <bottom style="double">
        <color auto="1"/>
      </bottom>
      <diagonal/>
    </border>
    <border>
      <left style="medium">
        <color indexed="64"/>
      </left>
      <right/>
      <top/>
      <bottom/>
      <diagonal/>
    </border>
  </borders>
  <cellStyleXfs count="47">
    <xf numFmtId="0" fontId="0" fillId="0" borderId="0">
      <alignment horizontal="left" vertical="center"/>
    </xf>
    <xf numFmtId="49" fontId="1" fillId="0" borderId="2">
      <alignment horizontal="center" vertical="center"/>
    </xf>
    <xf numFmtId="0" fontId="2" fillId="0" borderId="1" applyNumberFormat="0" applyFill="0" applyAlignment="0" applyProtection="0"/>
    <xf numFmtId="0" fontId="3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165" fontId="3" fillId="0" borderId="0" applyFont="0" applyFill="0" applyBorder="0" applyAlignment="0" applyProtection="0">
      <alignment vertical="center"/>
    </xf>
    <xf numFmtId="166" fontId="3" fillId="0" borderId="0" applyFont="0" applyFill="0" applyBorder="0" applyAlignment="0" applyProtection="0">
      <alignment vertical="center"/>
    </xf>
    <xf numFmtId="169" fontId="3" fillId="0" borderId="0" applyFont="0" applyFill="0" applyBorder="0" applyAlignment="0" applyProtection="0">
      <alignment vertical="center"/>
    </xf>
    <xf numFmtId="170" fontId="3" fillId="0" borderId="0" applyFont="0" applyFill="0" applyBorder="0" applyAlignment="0" applyProtection="0">
      <alignment vertical="center"/>
    </xf>
    <xf numFmtId="171" fontId="3" fillId="0" borderId="0" applyFont="0" applyFill="0" applyBorder="0" applyAlignment="0" applyProtection="0">
      <alignment vertical="center"/>
    </xf>
    <xf numFmtId="172" fontId="3" fillId="0" borderId="0" applyFont="0" applyFill="0" applyBorder="0" applyAlignment="0" applyProtection="0">
      <alignment vertical="center"/>
    </xf>
    <xf numFmtId="173" fontId="3" fillId="0" borderId="0" applyFont="0" applyFill="0" applyBorder="0" applyProtection="0">
      <alignment horizontal="right" vertical="center" indent="1"/>
    </xf>
    <xf numFmtId="174" fontId="3" fillId="0" borderId="0" applyFont="0" applyFill="0" applyBorder="0" applyProtection="0">
      <alignment horizontal="right" vertical="center" indent="1"/>
    </xf>
    <xf numFmtId="175" fontId="3" fillId="0" borderId="0" applyFont="0" applyFill="0" applyBorder="0" applyAlignment="0" applyProtection="0">
      <alignment vertical="center"/>
    </xf>
    <xf numFmtId="176" fontId="3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>
      <alignment vertical="center"/>
    </xf>
    <xf numFmtId="178" fontId="3" fillId="0" borderId="0" applyFont="0" applyFill="0" applyBorder="0" applyAlignment="0" applyProtection="0">
      <alignment vertical="center"/>
    </xf>
    <xf numFmtId="179" fontId="3" fillId="0" borderId="0" applyFont="0" applyFill="0" applyBorder="0" applyAlignment="0" applyProtection="0">
      <alignment vertical="center"/>
    </xf>
    <xf numFmtId="180" fontId="3" fillId="0" borderId="0" applyFont="0" applyFill="0" applyBorder="0" applyAlignment="0" applyProtection="0">
      <alignment vertical="center"/>
    </xf>
    <xf numFmtId="181" fontId="3" fillId="0" borderId="0" applyFont="0" applyFill="0" applyBorder="0" applyAlignment="0" applyProtection="0">
      <alignment vertical="center"/>
    </xf>
    <xf numFmtId="182" fontId="3" fillId="0" borderId="0" applyFont="0" applyFill="0" applyBorder="0" applyAlignment="0" applyProtection="0">
      <alignment vertical="center"/>
    </xf>
    <xf numFmtId="183" fontId="3" fillId="0" borderId="0" applyFont="0" applyFill="0" applyBorder="0" applyAlignment="0" applyProtection="0">
      <alignment vertical="center"/>
    </xf>
    <xf numFmtId="184" fontId="3" fillId="0" borderId="0" applyFont="0" applyFill="0" applyBorder="0" applyAlignment="0" applyProtection="0">
      <alignment vertical="center"/>
    </xf>
    <xf numFmtId="185" fontId="3" fillId="0" borderId="0" applyFont="0" applyFill="0" applyBorder="0" applyAlignment="0" applyProtection="0">
      <alignment vertical="center"/>
    </xf>
    <xf numFmtId="186" fontId="3" fillId="0" borderId="0" applyFont="0" applyFill="0" applyBorder="0" applyAlignment="0" applyProtection="0">
      <alignment vertical="center"/>
    </xf>
    <xf numFmtId="187" fontId="3" fillId="0" borderId="0" applyFont="0" applyFill="0" applyBorder="0" applyAlignment="0" applyProtection="0">
      <alignment vertical="center"/>
    </xf>
    <xf numFmtId="188" fontId="3" fillId="0" borderId="0" applyFont="0" applyFill="0" applyBorder="0" applyAlignment="0" applyProtection="0">
      <alignment vertical="center"/>
    </xf>
    <xf numFmtId="189" fontId="3" fillId="0" borderId="0" applyFont="0" applyFill="0" applyBorder="0" applyAlignment="0" applyProtection="0">
      <alignment vertical="center"/>
    </xf>
    <xf numFmtId="190" fontId="3" fillId="0" borderId="0" applyFont="0" applyFill="0" applyBorder="0" applyAlignment="0" applyProtection="0">
      <alignment vertical="center"/>
    </xf>
    <xf numFmtId="191" fontId="3" fillId="0" borderId="0" applyFont="0" applyFill="0" applyBorder="0" applyAlignment="0" applyProtection="0">
      <alignment vertical="center"/>
    </xf>
    <xf numFmtId="0" fontId="14" fillId="2" borderId="0" applyNumberFormat="0" applyAlignment="0" applyProtection="0"/>
    <xf numFmtId="0" fontId="12" fillId="7" borderId="4" applyNumberFormat="0" applyAlignment="0" applyProtection="0"/>
    <xf numFmtId="0" fontId="13" fillId="0" borderId="15" applyNumberFormat="0" applyFill="0" applyAlignment="0" applyProtection="0"/>
    <xf numFmtId="0" fontId="13" fillId="0" borderId="4" applyNumberFormat="0" applyFill="0" applyAlignment="0" applyProtection="0"/>
    <xf numFmtId="0" fontId="18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9" fillId="8" borderId="17" applyNumberFormat="0" applyAlignment="0" applyProtection="0"/>
    <xf numFmtId="0" fontId="19" fillId="9" borderId="18" applyNumberFormat="0" applyAlignment="0" applyProtection="0"/>
    <xf numFmtId="0" fontId="15" fillId="6" borderId="16" applyNumberFormat="0" applyAlignment="0" applyProtection="0"/>
    <xf numFmtId="0" fontId="3" fillId="10" borderId="19" applyNumberFormat="0" applyFont="0" applyAlignment="0" applyProtection="0"/>
    <xf numFmtId="0" fontId="10" fillId="0" borderId="22" applyNumberFormat="0" applyFill="0" applyProtection="0">
      <alignment vertical="center"/>
    </xf>
    <xf numFmtId="9" fontId="3" fillId="0" borderId="0" applyFont="0" applyFill="0" applyBorder="0" applyAlignment="0" applyProtection="0"/>
    <xf numFmtId="164" fontId="22" fillId="0" borderId="0" applyFont="0" applyFill="0" applyBorder="0" applyAlignment="0" applyProtection="0"/>
    <xf numFmtId="195" fontId="26" fillId="11" borderId="0" applyNumberFormat="0" applyFont="0" applyBorder="0" applyAlignment="0" applyProtection="0">
      <alignment horizontal="right" vertical="center" indent="1"/>
    </xf>
    <xf numFmtId="0" fontId="38" fillId="0" borderId="0" applyNumberFormat="0" applyFill="0" applyBorder="0" applyAlignment="0" applyProtection="0">
      <alignment horizontal="left" vertical="center"/>
    </xf>
  </cellStyleXfs>
  <cellXfs count="152">
    <xf numFmtId="0" fontId="0" fillId="0" borderId="0" xfId="0">
      <alignment horizontal="left" vertical="center"/>
    </xf>
    <xf numFmtId="0" fontId="0" fillId="0" borderId="0" xfId="3" applyFont="1">
      <alignment vertical="center"/>
    </xf>
    <xf numFmtId="0" fontId="0" fillId="0" borderId="5" xfId="3" applyFont="1" applyBorder="1">
      <alignment vertical="center"/>
    </xf>
    <xf numFmtId="0" fontId="0" fillId="0" borderId="0" xfId="3" applyFont="1" applyAlignment="1"/>
    <xf numFmtId="0" fontId="0" fillId="0" borderId="14" xfId="3" applyFont="1" applyBorder="1" applyAlignment="1"/>
    <xf numFmtId="0" fontId="7" fillId="0" borderId="0" xfId="3" applyFont="1" applyAlignment="1">
      <alignment horizontal="right"/>
    </xf>
    <xf numFmtId="0" fontId="5" fillId="0" borderId="0" xfId="3" applyFont="1" applyAlignment="1">
      <alignment horizontal="left" vertical="top" wrapText="1"/>
    </xf>
    <xf numFmtId="0" fontId="9" fillId="0" borderId="0" xfId="4" applyFont="1" applyAlignment="1">
      <alignment horizontal="left" vertical="center" indent="1"/>
    </xf>
    <xf numFmtId="0" fontId="10" fillId="0" borderId="0" xfId="5" applyAlignment="1">
      <alignment horizontal="left" vertical="center" indent="3"/>
    </xf>
    <xf numFmtId="0" fontId="10" fillId="0" borderId="0" xfId="5" applyAlignment="1">
      <alignment vertical="center"/>
    </xf>
    <xf numFmtId="165" fontId="0" fillId="0" borderId="0" xfId="6" applyFont="1" applyBorder="1">
      <alignment vertical="center"/>
    </xf>
    <xf numFmtId="0" fontId="10" fillId="0" borderId="0" xfId="5" applyBorder="1" applyAlignment="1">
      <alignment horizontal="right" vertical="center"/>
    </xf>
    <xf numFmtId="0" fontId="10" fillId="0" borderId="0" xfId="5" applyBorder="1" applyAlignment="1">
      <alignment horizontal="right" vertical="top"/>
    </xf>
    <xf numFmtId="0" fontId="9" fillId="0" borderId="0" xfId="4" applyFont="1" applyAlignment="1">
      <alignment vertical="center"/>
    </xf>
    <xf numFmtId="0" fontId="0" fillId="0" borderId="0" xfId="3" applyFont="1" applyAlignment="1">
      <alignment horizontal="left" vertical="center"/>
    </xf>
    <xf numFmtId="0" fontId="0" fillId="0" borderId="0" xfId="3" applyFont="1" applyAlignment="1">
      <alignment vertical="top"/>
    </xf>
    <xf numFmtId="168" fontId="0" fillId="0" borderId="0" xfId="3" applyNumberFormat="1" applyFont="1" applyAlignment="1">
      <alignment horizontal="left" vertical="center"/>
    </xf>
    <xf numFmtId="0" fontId="0" fillId="0" borderId="0" xfId="3" applyFont="1" applyAlignment="1">
      <alignment vertical="top" wrapText="1"/>
    </xf>
    <xf numFmtId="166" fontId="0" fillId="0" borderId="0" xfId="7" applyFont="1" applyBorder="1" applyAlignment="1">
      <alignment vertical="center"/>
    </xf>
    <xf numFmtId="0" fontId="10" fillId="0" borderId="0" xfId="5" applyAlignment="1">
      <alignment horizontal="left" vertical="center"/>
    </xf>
    <xf numFmtId="0" fontId="0" fillId="0" borderId="20" xfId="0" applyBorder="1">
      <alignment horizontal="left" vertical="center"/>
    </xf>
    <xf numFmtId="192" fontId="7" fillId="0" borderId="21" xfId="0" applyNumberFormat="1" applyFont="1" applyBorder="1" applyAlignment="1">
      <alignment horizontal="right" vertical="top"/>
    </xf>
    <xf numFmtId="0" fontId="20" fillId="0" borderId="22" xfId="0" applyFont="1" applyBorder="1">
      <alignment horizontal="left" vertical="center"/>
    </xf>
    <xf numFmtId="0" fontId="20" fillId="0" borderId="23" xfId="0" applyFont="1" applyBorder="1">
      <alignment horizontal="left" vertical="center"/>
    </xf>
    <xf numFmtId="49" fontId="7" fillId="0" borderId="22" xfId="0" applyNumberFormat="1" applyFont="1" applyBorder="1" applyAlignment="1">
      <alignment horizontal="right" vertical="top"/>
    </xf>
    <xf numFmtId="192" fontId="7" fillId="0" borderId="24" xfId="0" applyNumberFormat="1" applyFont="1" applyBorder="1" applyAlignment="1">
      <alignment horizontal="right" vertical="top"/>
    </xf>
    <xf numFmtId="0" fontId="20" fillId="0" borderId="25" xfId="0" applyFont="1" applyBorder="1">
      <alignment horizontal="left" vertical="center"/>
    </xf>
    <xf numFmtId="0" fontId="20" fillId="0" borderId="26" xfId="0" applyFont="1" applyBorder="1">
      <alignment horizontal="left" vertical="center"/>
    </xf>
    <xf numFmtId="193" fontId="7" fillId="0" borderId="25" xfId="43" applyNumberFormat="1" applyFont="1" applyFill="1" applyBorder="1" applyAlignment="1">
      <alignment horizontal="right" vertical="top"/>
    </xf>
    <xf numFmtId="192" fontId="7" fillId="0" borderId="29" xfId="0" applyNumberFormat="1" applyFont="1" applyBorder="1" applyAlignment="1">
      <alignment horizontal="right" vertical="top"/>
    </xf>
    <xf numFmtId="0" fontId="20" fillId="0" borderId="30" xfId="0" applyFont="1" applyBorder="1">
      <alignment horizontal="left" vertical="center"/>
    </xf>
    <xf numFmtId="0" fontId="20" fillId="0" borderId="0" xfId="0" applyFont="1">
      <alignment horizontal="left" vertical="center"/>
    </xf>
    <xf numFmtId="49" fontId="7" fillId="0" borderId="31" xfId="0" applyNumberFormat="1" applyFont="1" applyBorder="1" applyAlignment="1">
      <alignment horizontal="right" vertical="top"/>
    </xf>
    <xf numFmtId="0" fontId="20" fillId="0" borderId="32" xfId="0" applyFont="1" applyBorder="1">
      <alignment horizontal="left" vertical="center"/>
    </xf>
    <xf numFmtId="0" fontId="23" fillId="0" borderId="35" xfId="44" applyNumberFormat="1" applyFont="1" applyFill="1" applyBorder="1" applyAlignment="1">
      <alignment horizontal="left" vertical="center"/>
    </xf>
    <xf numFmtId="196" fontId="24" fillId="0" borderId="36" xfId="0" applyNumberFormat="1" applyFont="1" applyBorder="1" applyAlignment="1">
      <alignment horizontal="right" vertical="center"/>
    </xf>
    <xf numFmtId="49" fontId="0" fillId="0" borderId="0" xfId="0" applyNumberFormat="1" applyAlignment="1">
      <alignment horizontal="right" vertical="center" indent="1"/>
    </xf>
    <xf numFmtId="14" fontId="25" fillId="0" borderId="37" xfId="44" applyNumberFormat="1" applyFont="1" applyFill="1" applyBorder="1" applyAlignment="1">
      <alignment horizontal="left" vertical="center"/>
    </xf>
    <xf numFmtId="196" fontId="24" fillId="0" borderId="38" xfId="0" applyNumberFormat="1" applyFont="1" applyBorder="1" applyAlignment="1">
      <alignment horizontal="right" vertical="center"/>
    </xf>
    <xf numFmtId="194" fontId="27" fillId="0" borderId="27" xfId="0" applyNumberFormat="1" applyFont="1" applyBorder="1" applyAlignment="1">
      <alignment horizontal="right" vertical="center"/>
    </xf>
    <xf numFmtId="0" fontId="29" fillId="0" borderId="28" xfId="0" applyFont="1" applyBorder="1">
      <alignment horizontal="left" vertical="center"/>
    </xf>
    <xf numFmtId="49" fontId="30" fillId="0" borderId="0" xfId="0" applyNumberFormat="1" applyFont="1" applyAlignment="1">
      <alignment horizontal="right" vertical="center" wrapText="1"/>
    </xf>
    <xf numFmtId="0" fontId="30" fillId="0" borderId="0" xfId="0" applyFont="1" applyAlignment="1">
      <alignment horizontal="center" vertical="center" wrapText="1"/>
    </xf>
    <xf numFmtId="195" fontId="30" fillId="0" borderId="0" xfId="0" applyNumberFormat="1" applyFont="1" applyAlignment="1">
      <alignment horizontal="right" vertical="center" indent="1"/>
    </xf>
    <xf numFmtId="197" fontId="30" fillId="0" borderId="0" xfId="0" applyNumberFormat="1" applyFont="1" applyAlignment="1">
      <alignment horizontal="left" vertical="center" wrapText="1" indent="4"/>
    </xf>
    <xf numFmtId="195" fontId="30" fillId="0" borderId="0" xfId="0" applyNumberFormat="1" applyFont="1" applyAlignment="1" applyProtection="1">
      <alignment horizontal="right" vertical="center" indent="1"/>
      <protection locked="0"/>
    </xf>
    <xf numFmtId="49" fontId="7" fillId="0" borderId="34" xfId="0" applyNumberFormat="1" applyFont="1" applyBorder="1" applyAlignment="1">
      <alignment horizontal="center" vertical="center" wrapText="1"/>
    </xf>
    <xf numFmtId="49" fontId="7" fillId="0" borderId="33" xfId="0" applyNumberFormat="1" applyFont="1" applyBorder="1" applyAlignment="1">
      <alignment horizontal="center" vertical="center" wrapText="1"/>
    </xf>
    <xf numFmtId="49" fontId="7" fillId="0" borderId="39" xfId="0" applyNumberFormat="1" applyFont="1" applyBorder="1" applyAlignment="1">
      <alignment horizontal="center" vertical="center" wrapText="1"/>
    </xf>
    <xf numFmtId="0" fontId="30" fillId="0" borderId="41" xfId="0" applyFont="1" applyBorder="1" applyAlignment="1">
      <alignment horizontal="center" vertical="center" wrapText="1"/>
    </xf>
    <xf numFmtId="0" fontId="30" fillId="0" borderId="41" xfId="0" applyFont="1" applyBorder="1" applyAlignment="1" applyProtection="1">
      <alignment horizontal="center" vertical="center" wrapText="1"/>
      <protection locked="0"/>
    </xf>
    <xf numFmtId="0" fontId="30" fillId="0" borderId="40" xfId="0" applyFont="1" applyBorder="1" applyAlignment="1">
      <alignment horizontal="center" vertical="center" wrapText="1"/>
    </xf>
    <xf numFmtId="0" fontId="30" fillId="0" borderId="40" xfId="0" applyFont="1" applyBorder="1" applyAlignment="1" applyProtection="1">
      <alignment horizontal="center" vertical="center" wrapText="1"/>
      <protection locked="0"/>
    </xf>
    <xf numFmtId="0" fontId="30" fillId="0" borderId="42" xfId="0" applyFont="1" applyBorder="1" applyAlignment="1">
      <alignment horizontal="center" vertical="center" wrapText="1"/>
    </xf>
    <xf numFmtId="0" fontId="30" fillId="0" borderId="42" xfId="0" applyFont="1" applyBorder="1" applyAlignment="1" applyProtection="1">
      <alignment horizontal="center" vertical="center" wrapText="1"/>
      <protection locked="0"/>
    </xf>
    <xf numFmtId="1" fontId="30" fillId="0" borderId="0" xfId="0" applyNumberFormat="1" applyFont="1" applyAlignment="1">
      <alignment horizontal="center" vertical="center" wrapText="1"/>
    </xf>
    <xf numFmtId="1" fontId="30" fillId="0" borderId="41" xfId="0" applyNumberFormat="1" applyFont="1" applyBorder="1" applyAlignment="1" applyProtection="1">
      <alignment horizontal="center" vertical="center" wrapText="1"/>
      <protection locked="0"/>
    </xf>
    <xf numFmtId="0" fontId="34" fillId="0" borderId="0" xfId="5" applyFont="1" applyAlignment="1">
      <alignment horizontal="left" vertical="center" indent="3"/>
    </xf>
    <xf numFmtId="0" fontId="35" fillId="0" borderId="0" xfId="3" applyFont="1" applyAlignment="1">
      <alignment horizontal="left" vertical="center"/>
    </xf>
    <xf numFmtId="0" fontId="36" fillId="0" borderId="0" xfId="5" applyFont="1" applyAlignment="1">
      <alignment horizontal="left" vertical="center" indent="3"/>
    </xf>
    <xf numFmtId="0" fontId="36" fillId="0" borderId="0" xfId="5" applyFont="1" applyAlignment="1">
      <alignment horizontal="left" vertical="top" indent="3"/>
    </xf>
    <xf numFmtId="0" fontId="37" fillId="0" borderId="0" xfId="3" applyFont="1">
      <alignment vertical="center"/>
    </xf>
    <xf numFmtId="0" fontId="0" fillId="0" borderId="45" xfId="3" applyFont="1" applyBorder="1">
      <alignment vertical="center"/>
    </xf>
    <xf numFmtId="166" fontId="0" fillId="0" borderId="46" xfId="7" applyFont="1" applyBorder="1" applyAlignment="1">
      <alignment vertical="center"/>
    </xf>
    <xf numFmtId="0" fontId="0" fillId="0" borderId="46" xfId="3" applyFont="1" applyBorder="1" applyAlignment="1">
      <alignment vertical="top"/>
    </xf>
    <xf numFmtId="0" fontId="0" fillId="0" borderId="46" xfId="3" applyFont="1" applyBorder="1">
      <alignment vertical="center"/>
    </xf>
    <xf numFmtId="0" fontId="0" fillId="0" borderId="46" xfId="3" applyFont="1" applyBorder="1" applyAlignment="1">
      <alignment horizontal="left" vertical="center"/>
    </xf>
    <xf numFmtId="0" fontId="0" fillId="0" borderId="47" xfId="3" applyFont="1" applyBorder="1">
      <alignment vertical="center"/>
    </xf>
    <xf numFmtId="0" fontId="9" fillId="0" borderId="0" xfId="4" applyNumberFormat="1" applyFont="1" applyBorder="1" applyAlignment="1">
      <alignment horizontal="left" vertical="center" indent="1"/>
    </xf>
    <xf numFmtId="0" fontId="9" fillId="0" borderId="0" xfId="4" applyFont="1" applyBorder="1" applyAlignment="1">
      <alignment horizontal="left" vertical="center" indent="1"/>
    </xf>
    <xf numFmtId="0" fontId="8" fillId="0" borderId="0" xfId="4" applyBorder="1" applyAlignment="1">
      <alignment horizontal="left" vertical="center" indent="1"/>
    </xf>
    <xf numFmtId="0" fontId="0" fillId="0" borderId="48" xfId="3" applyFont="1" applyBorder="1">
      <alignment vertical="center"/>
    </xf>
    <xf numFmtId="0" fontId="0" fillId="0" borderId="49" xfId="3" applyFont="1" applyBorder="1">
      <alignment vertical="center"/>
    </xf>
    <xf numFmtId="0" fontId="0" fillId="0" borderId="50" xfId="3" applyFont="1" applyBorder="1">
      <alignment vertical="center"/>
    </xf>
    <xf numFmtId="192" fontId="7" fillId="0" borderId="25" xfId="0" applyNumberFormat="1" applyFont="1" applyBorder="1" applyAlignment="1">
      <alignment horizontal="right" vertical="top"/>
    </xf>
    <xf numFmtId="192" fontId="7" fillId="0" borderId="51" xfId="0" applyNumberFormat="1" applyFont="1" applyBorder="1" applyAlignment="1">
      <alignment horizontal="right" vertical="top"/>
    </xf>
    <xf numFmtId="49" fontId="0" fillId="0" borderId="0" xfId="0" applyNumberFormat="1" applyAlignment="1">
      <alignment horizontal="right" vertical="center" wrapText="1"/>
    </xf>
    <xf numFmtId="0" fontId="0" fillId="0" borderId="0" xfId="0" applyAlignment="1">
      <alignment horizontal="center" vertical="center"/>
    </xf>
    <xf numFmtId="195" fontId="30" fillId="0" borderId="0" xfId="0" quotePrefix="1" applyNumberFormat="1" applyFont="1" applyAlignment="1">
      <alignment horizontal="right" vertical="center" indent="1"/>
    </xf>
    <xf numFmtId="49" fontId="33" fillId="0" borderId="0" xfId="0" applyNumberFormat="1" applyFont="1" applyAlignment="1">
      <alignment horizontal="center" vertical="center" wrapText="1"/>
    </xf>
    <xf numFmtId="194" fontId="27" fillId="12" borderId="27" xfId="0" applyNumberFormat="1" applyFont="1" applyFill="1" applyBorder="1" applyAlignment="1">
      <alignment horizontal="right" vertical="center"/>
    </xf>
    <xf numFmtId="0" fontId="39" fillId="0" borderId="0" xfId="0" applyFont="1" applyAlignment="1">
      <alignment horizontal="center" vertical="center"/>
    </xf>
    <xf numFmtId="192" fontId="0" fillId="0" borderId="0" xfId="0" applyNumberFormat="1">
      <alignment horizontal="left" vertical="center"/>
    </xf>
    <xf numFmtId="49" fontId="0" fillId="0" borderId="52" xfId="0" applyNumberFormat="1" applyBorder="1" applyAlignment="1">
      <alignment horizontal="right" vertical="center" wrapText="1"/>
    </xf>
    <xf numFmtId="194" fontId="27" fillId="0" borderId="0" xfId="0" applyNumberFormat="1" applyFont="1" applyAlignment="1">
      <alignment horizontal="right" vertical="center"/>
    </xf>
    <xf numFmtId="49" fontId="41" fillId="0" borderId="34" xfId="0" applyNumberFormat="1" applyFont="1" applyBorder="1" applyAlignment="1">
      <alignment horizontal="center" vertical="center" wrapText="1"/>
    </xf>
    <xf numFmtId="49" fontId="41" fillId="0" borderId="33" xfId="0" applyNumberFormat="1" applyFont="1" applyBorder="1" applyAlignment="1">
      <alignment horizontal="center" vertical="center" wrapText="1"/>
    </xf>
    <xf numFmtId="49" fontId="41" fillId="0" borderId="32" xfId="0" applyNumberFormat="1" applyFont="1" applyBorder="1" applyAlignment="1">
      <alignment horizontal="center" vertical="center" wrapText="1"/>
    </xf>
    <xf numFmtId="49" fontId="32" fillId="13" borderId="43" xfId="0" applyNumberFormat="1" applyFont="1" applyFill="1" applyBorder="1" applyAlignment="1">
      <alignment horizontal="right" vertical="center" wrapText="1"/>
    </xf>
    <xf numFmtId="0" fontId="32" fillId="13" borderId="43" xfId="0" applyFont="1" applyFill="1" applyBorder="1" applyAlignment="1">
      <alignment horizontal="left" vertical="center" wrapText="1"/>
    </xf>
    <xf numFmtId="1" fontId="32" fillId="13" borderId="43" xfId="0" applyNumberFormat="1" applyFont="1" applyFill="1" applyBorder="1" applyAlignment="1">
      <alignment horizontal="center" vertical="center" wrapText="1"/>
    </xf>
    <xf numFmtId="195" fontId="32" fillId="13" borderId="43" xfId="0" applyNumberFormat="1" applyFont="1" applyFill="1" applyBorder="1" applyAlignment="1">
      <alignment horizontal="right" vertical="center" indent="1"/>
    </xf>
    <xf numFmtId="0" fontId="46" fillId="0" borderId="0" xfId="5" applyFont="1" applyAlignment="1">
      <alignment horizontal="left" vertical="center" indent="3"/>
    </xf>
    <xf numFmtId="0" fontId="47" fillId="0" borderId="0" xfId="3" applyFont="1" applyAlignment="1">
      <alignment horizontal="left" vertical="center"/>
    </xf>
    <xf numFmtId="0" fontId="46" fillId="0" borderId="0" xfId="5" applyFont="1" applyBorder="1" applyAlignment="1">
      <alignment horizontal="right" vertical="center"/>
    </xf>
    <xf numFmtId="0" fontId="46" fillId="0" borderId="0" xfId="5" applyFont="1" applyAlignment="1">
      <alignment horizontal="left" vertical="top" indent="3"/>
    </xf>
    <xf numFmtId="0" fontId="47" fillId="0" borderId="0" xfId="3" applyFont="1">
      <alignment vertical="center"/>
    </xf>
    <xf numFmtId="49" fontId="48" fillId="0" borderId="34" xfId="0" applyNumberFormat="1" applyFont="1" applyBorder="1" applyAlignment="1">
      <alignment horizontal="center" vertical="center" wrapText="1"/>
    </xf>
    <xf numFmtId="15" fontId="0" fillId="0" borderId="0" xfId="0" applyNumberFormat="1">
      <alignment horizontal="left" vertical="center"/>
    </xf>
    <xf numFmtId="15" fontId="33" fillId="0" borderId="0" xfId="0" applyNumberFormat="1" applyFont="1" applyAlignment="1">
      <alignment horizontal="center" vertical="center" wrapText="1"/>
    </xf>
    <xf numFmtId="2" fontId="33" fillId="0" borderId="0" xfId="0" applyNumberFormat="1" applyFont="1" applyAlignment="1">
      <alignment horizontal="center" vertical="center" wrapText="1"/>
    </xf>
    <xf numFmtId="2" fontId="32" fillId="13" borderId="44" xfId="0" applyNumberFormat="1" applyFont="1" applyFill="1" applyBorder="1" applyAlignment="1">
      <alignment horizontal="center" vertical="center" wrapText="1"/>
    </xf>
    <xf numFmtId="2" fontId="32" fillId="13" borderId="43" xfId="0" applyNumberFormat="1" applyFont="1" applyFill="1" applyBorder="1" applyAlignment="1">
      <alignment horizontal="right" vertical="center" indent="1"/>
    </xf>
    <xf numFmtId="22" fontId="0" fillId="0" borderId="0" xfId="3" applyNumberFormat="1" applyFont="1" applyAlignment="1">
      <alignment horizontal="left" vertical="center"/>
    </xf>
    <xf numFmtId="0" fontId="0" fillId="0" borderId="0" xfId="3" applyFont="1" applyAlignment="1">
      <alignment horizontal="left" vertical="center"/>
    </xf>
    <xf numFmtId="168" fontId="0" fillId="0" borderId="0" xfId="3" applyNumberFormat="1" applyFont="1" applyAlignment="1">
      <alignment horizontal="left" vertical="center"/>
    </xf>
    <xf numFmtId="14" fontId="0" fillId="0" borderId="0" xfId="3" applyNumberFormat="1" applyFont="1" applyAlignment="1">
      <alignment horizontal="left" vertical="center"/>
    </xf>
    <xf numFmtId="0" fontId="38" fillId="0" borderId="0" xfId="46" applyBorder="1" applyAlignment="1">
      <alignment horizontal="left" vertical="center"/>
    </xf>
    <xf numFmtId="0" fontId="0" fillId="0" borderId="46" xfId="3" applyFont="1" applyBorder="1" applyAlignment="1">
      <alignment horizontal="left" vertical="center"/>
    </xf>
    <xf numFmtId="0" fontId="0" fillId="0" borderId="0" xfId="3" applyFont="1" applyAlignment="1">
      <alignment horizontal="left" vertical="top" wrapText="1"/>
    </xf>
    <xf numFmtId="0" fontId="0" fillId="0" borderId="0" xfId="3" applyFont="1" applyAlignment="1">
      <alignment horizontal="left" vertical="top"/>
    </xf>
    <xf numFmtId="0" fontId="0" fillId="0" borderId="46" xfId="3" applyFont="1" applyBorder="1" applyAlignment="1">
      <alignment horizontal="left" vertical="top"/>
    </xf>
    <xf numFmtId="0" fontId="38" fillId="0" borderId="0" xfId="46" applyAlignment="1">
      <alignment horizontal="left" vertical="center"/>
    </xf>
    <xf numFmtId="167" fontId="0" fillId="0" borderId="0" xfId="3" applyNumberFormat="1" applyFont="1" applyAlignment="1">
      <alignment horizontal="left" vertical="center"/>
    </xf>
    <xf numFmtId="0" fontId="0" fillId="0" borderId="46" xfId="3" applyFont="1" applyBorder="1" applyAlignment="1">
      <alignment horizontal="left" vertical="top" wrapText="1"/>
    </xf>
    <xf numFmtId="166" fontId="0" fillId="0" borderId="0" xfId="7" applyFont="1" applyBorder="1" applyAlignment="1">
      <alignment horizontal="left" vertical="center"/>
    </xf>
    <xf numFmtId="166" fontId="0" fillId="0" borderId="46" xfId="7" applyFont="1" applyBorder="1" applyAlignment="1">
      <alignment horizontal="left" vertical="center"/>
    </xf>
    <xf numFmtId="0" fontId="43" fillId="0" borderId="3" xfId="3" applyFont="1" applyBorder="1" applyAlignment="1">
      <alignment horizontal="left" vertical="center" indent="2"/>
    </xf>
    <xf numFmtId="0" fontId="43" fillId="0" borderId="4" xfId="3" applyFont="1" applyBorder="1" applyAlignment="1">
      <alignment horizontal="left" vertical="center" indent="2"/>
    </xf>
    <xf numFmtId="0" fontId="43" fillId="0" borderId="5" xfId="3" applyFont="1" applyBorder="1" applyAlignment="1">
      <alignment horizontal="left" vertical="center" indent="2"/>
    </xf>
    <xf numFmtId="0" fontId="43" fillId="0" borderId="0" xfId="3" applyFont="1" applyAlignment="1">
      <alignment horizontal="left" vertical="center" indent="2"/>
    </xf>
    <xf numFmtId="0" fontId="40" fillId="14" borderId="6" xfId="3" applyFont="1" applyFill="1" applyBorder="1" applyAlignment="1">
      <alignment horizontal="right" vertical="center"/>
    </xf>
    <xf numFmtId="0" fontId="40" fillId="14" borderId="7" xfId="3" applyFont="1" applyFill="1" applyBorder="1" applyAlignment="1">
      <alignment horizontal="right" vertical="center"/>
    </xf>
    <xf numFmtId="0" fontId="40" fillId="14" borderId="8" xfId="3" applyFont="1" applyFill="1" applyBorder="1" applyAlignment="1">
      <alignment horizontal="right" vertical="center"/>
    </xf>
    <xf numFmtId="0" fontId="40" fillId="14" borderId="9" xfId="3" applyFont="1" applyFill="1" applyBorder="1" applyAlignment="1">
      <alignment horizontal="right" vertical="center"/>
    </xf>
    <xf numFmtId="0" fontId="40" fillId="14" borderId="0" xfId="3" applyFont="1" applyFill="1" applyAlignment="1">
      <alignment horizontal="right" vertical="center"/>
    </xf>
    <xf numFmtId="0" fontId="40" fillId="14" borderId="10" xfId="3" applyFont="1" applyFill="1" applyBorder="1" applyAlignment="1">
      <alignment horizontal="right" vertical="center"/>
    </xf>
    <xf numFmtId="0" fontId="40" fillId="14" borderId="11" xfId="3" applyFont="1" applyFill="1" applyBorder="1" applyAlignment="1">
      <alignment horizontal="right" vertical="center"/>
    </xf>
    <xf numFmtId="0" fontId="40" fillId="14" borderId="12" xfId="3" applyFont="1" applyFill="1" applyBorder="1" applyAlignment="1">
      <alignment horizontal="right" vertical="center"/>
    </xf>
    <xf numFmtId="0" fontId="40" fillId="14" borderId="13" xfId="3" applyFont="1" applyFill="1" applyBorder="1" applyAlignment="1">
      <alignment horizontal="right" vertical="center"/>
    </xf>
    <xf numFmtId="0" fontId="0" fillId="0" borderId="9" xfId="3" applyFont="1" applyBorder="1" applyAlignment="1">
      <alignment horizontal="center" vertical="center"/>
    </xf>
    <xf numFmtId="0" fontId="4" fillId="0" borderId="0" xfId="3" applyFont="1" applyAlignment="1">
      <alignment horizontal="left" vertical="top"/>
    </xf>
    <xf numFmtId="0" fontId="4" fillId="0" borderId="14" xfId="3" applyFont="1" applyBorder="1" applyAlignment="1">
      <alignment horizontal="left" vertical="top"/>
    </xf>
    <xf numFmtId="0" fontId="0" fillId="0" borderId="5" xfId="3" applyFont="1" applyBorder="1" applyAlignment="1">
      <alignment horizontal="center" vertical="center"/>
    </xf>
    <xf numFmtId="0" fontId="0" fillId="0" borderId="0" xfId="3" applyFont="1" applyAlignment="1">
      <alignment horizontal="center" vertical="center"/>
    </xf>
    <xf numFmtId="0" fontId="44" fillId="0" borderId="5" xfId="3" applyFont="1" applyBorder="1" applyAlignment="1">
      <alignment horizontal="left" vertical="top" wrapText="1"/>
    </xf>
    <xf numFmtId="0" fontId="44" fillId="0" borderId="0" xfId="3" applyFont="1" applyAlignment="1">
      <alignment horizontal="left" vertical="top" wrapText="1"/>
    </xf>
    <xf numFmtId="0" fontId="6" fillId="0" borderId="0" xfId="3" applyFont="1" applyAlignment="1">
      <alignment horizontal="center" vertical="center"/>
    </xf>
    <xf numFmtId="0" fontId="6" fillId="0" borderId="14" xfId="3" applyFont="1" applyBorder="1" applyAlignment="1">
      <alignment horizontal="center" vertical="center"/>
    </xf>
    <xf numFmtId="0" fontId="0" fillId="0" borderId="14" xfId="3" applyFont="1" applyBorder="1" applyAlignment="1">
      <alignment horizontal="center" vertical="center"/>
    </xf>
    <xf numFmtId="0" fontId="45" fillId="0" borderId="0" xfId="3" applyFont="1" applyAlignment="1">
      <alignment horizontal="right"/>
    </xf>
    <xf numFmtId="0" fontId="11" fillId="0" borderId="0" xfId="0" applyFont="1" applyAlignment="1">
      <alignment horizontal="center" vertical="center"/>
    </xf>
    <xf numFmtId="0" fontId="42" fillId="0" borderId="26" xfId="0" applyFont="1" applyBorder="1" applyAlignment="1">
      <alignment horizontal="center" vertical="center"/>
    </xf>
    <xf numFmtId="0" fontId="42" fillId="0" borderId="25" xfId="0" applyFont="1" applyBorder="1" applyAlignment="1">
      <alignment horizontal="center" vertical="center"/>
    </xf>
    <xf numFmtId="0" fontId="42" fillId="0" borderId="24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8" fillId="0" borderId="25" xfId="0" applyFont="1" applyBorder="1" applyAlignment="1">
      <alignment horizontal="center" vertical="center"/>
    </xf>
    <xf numFmtId="0" fontId="28" fillId="0" borderId="24" xfId="0" applyFont="1" applyBorder="1" applyAlignment="1">
      <alignment horizontal="center" vertical="center"/>
    </xf>
  </cellXfs>
  <cellStyles count="47">
    <cellStyle name="-" xfId="8" xr:uid="{00000000-0005-0000-0000-000000000000}"/>
    <cellStyle name="#" xfId="9" xr:uid="{00000000-0005-0000-0000-000001000000}"/>
    <cellStyle name="°C" xfId="10" xr:uid="{00000000-0005-0000-0000-000002000000}"/>
    <cellStyle name="°K" xfId="11" xr:uid="{00000000-0005-0000-0000-000003000000}"/>
    <cellStyle name="0,00 € HT" xfId="12" xr:uid="{00000000-0005-0000-0000-000004000000}"/>
    <cellStyle name="0,00 € TTC" xfId="13" xr:uid="{00000000-0005-0000-0000-000005000000}"/>
    <cellStyle name="A" xfId="6" xr:uid="{00000000-0005-0000-0000-000006000000}"/>
    <cellStyle name="Calcul" xfId="40" builtinId="22" customBuiltin="1"/>
    <cellStyle name="Cellule liée" xfId="2" builtinId="24" customBuiltin="1"/>
    <cellStyle name="Entrée" xfId="38" builtinId="20" customBuiltin="1"/>
    <cellStyle name="Faible" xfId="45" xr:uid="{D730684B-8144-4104-A814-4F89EED5E85A}"/>
    <cellStyle name="h" xfId="14" xr:uid="{00000000-0005-0000-0000-000008000000}"/>
    <cellStyle name="Insatisfaisant" xfId="36" builtinId="27" customBuiltin="1"/>
    <cellStyle name="k€" xfId="15" xr:uid="{00000000-0005-0000-0000-000009000000}"/>
    <cellStyle name="kg" xfId="16" xr:uid="{00000000-0005-0000-0000-00000A000000}"/>
    <cellStyle name="kJ" xfId="17" xr:uid="{00000000-0005-0000-0000-00000B000000}"/>
    <cellStyle name="kW" xfId="18" xr:uid="{00000000-0005-0000-0000-00000C000000}"/>
    <cellStyle name="kWh" xfId="19" xr:uid="{00000000-0005-0000-0000-00000D000000}"/>
    <cellStyle name="l/s" xfId="20" xr:uid="{00000000-0005-0000-0000-00000E000000}"/>
    <cellStyle name="Lien hypertexte" xfId="46" builtinId="8"/>
    <cellStyle name="m" xfId="21" xr:uid="{00000000-0005-0000-0000-00000F000000}"/>
    <cellStyle name="m²" xfId="22" xr:uid="{00000000-0005-0000-0000-000010000000}"/>
    <cellStyle name="m³" xfId="23" xr:uid="{00000000-0005-0000-0000-000011000000}"/>
    <cellStyle name="m³/h" xfId="24" xr:uid="{00000000-0005-0000-0000-000012000000}"/>
    <cellStyle name="mCE" xfId="25" xr:uid="{00000000-0005-0000-0000-000013000000}"/>
    <cellStyle name="Milliers 2" xfId="44" xr:uid="{4809E34F-EC53-4F6F-8FC4-46E02F166C05}"/>
    <cellStyle name="min" xfId="26" xr:uid="{00000000-0005-0000-0000-000015000000}"/>
    <cellStyle name="MJ" xfId="27" xr:uid="{00000000-0005-0000-0000-000016000000}"/>
    <cellStyle name="MWh" xfId="28" xr:uid="{00000000-0005-0000-0000-000017000000}"/>
    <cellStyle name="Neutre" xfId="37" builtinId="28" customBuiltin="1"/>
    <cellStyle name="Normal" xfId="0" builtinId="0" customBuiltin="1"/>
    <cellStyle name="Normal 2" xfId="3" xr:uid="{00000000-0005-0000-0000-000019000000}"/>
    <cellStyle name="Note" xfId="41" builtinId="10" customBuiltin="1"/>
    <cellStyle name="Pourcentage" xfId="43" builtinId="5"/>
    <cellStyle name="Réf. intense" xfId="4" xr:uid="{00000000-0005-0000-0000-00001A000000}"/>
    <cellStyle name="Réf. pâle" xfId="5" xr:uid="{00000000-0005-0000-0000-00001B000000}"/>
    <cellStyle name="Satisfaisant" xfId="35" builtinId="26" customBuiltin="1"/>
    <cellStyle name="Sortie" xfId="39" builtinId="21" customBuiltin="1"/>
    <cellStyle name="Téléphone" xfId="7" xr:uid="{00000000-0005-0000-0000-00001C000000}"/>
    <cellStyle name="Titre" xfId="1" builtinId="15" customBuiltin="1"/>
    <cellStyle name="Titre 1" xfId="31" builtinId="16" customBuiltin="1"/>
    <cellStyle name="Titre 2" xfId="32" builtinId="17" customBuiltin="1"/>
    <cellStyle name="Titre 3" xfId="33" builtinId="18" customBuiltin="1"/>
    <cellStyle name="Titre 4" xfId="34" builtinId="19" customBuiltin="1"/>
    <cellStyle name="Total" xfId="42" builtinId="25" customBuiltin="1"/>
    <cellStyle name="Vol/h" xfId="29" xr:uid="{00000000-0005-0000-0000-00001F000000}"/>
    <cellStyle name="W" xfId="30" xr:uid="{00000000-0005-0000-0000-000020000000}"/>
  </cellStyles>
  <dxfs count="92">
    <dxf>
      <font>
        <color theme="5"/>
      </font>
      <fill>
        <patternFill>
          <bgColor theme="5" tint="0.79998168889431442"/>
        </patternFill>
      </fill>
    </dxf>
    <dxf>
      <font>
        <color theme="7"/>
      </font>
      <fill>
        <patternFill>
          <bgColor theme="7" tint="0.79998168889431442"/>
        </patternFill>
      </fill>
    </dxf>
    <dxf>
      <font>
        <color theme="5"/>
      </font>
      <fill>
        <patternFill>
          <bgColor theme="5" tint="0.79998168889431442"/>
        </patternFill>
      </fill>
    </dxf>
    <dxf>
      <font>
        <color theme="7"/>
      </font>
      <fill>
        <patternFill>
          <bgColor theme="7" tint="0.79998168889431442"/>
        </patternFill>
      </fill>
    </dxf>
    <dxf>
      <font>
        <color theme="5"/>
      </font>
      <fill>
        <patternFill>
          <bgColor theme="5" tint="0.79998168889431442"/>
        </patternFill>
      </fill>
    </dxf>
    <dxf>
      <font>
        <color theme="7"/>
      </font>
      <fill>
        <patternFill>
          <bgColor theme="7" tint="0.79998168889431442"/>
        </patternFill>
      </fill>
    </dxf>
    <dxf>
      <font>
        <color theme="5"/>
      </font>
      <fill>
        <patternFill>
          <bgColor theme="5" tint="0.79998168889431442"/>
        </patternFill>
      </fill>
    </dxf>
    <dxf>
      <font>
        <color theme="7"/>
      </font>
      <fill>
        <patternFill>
          <bgColor theme="7" tint="0.79998168889431442"/>
        </patternFill>
      </fill>
    </dxf>
    <dxf>
      <font>
        <color theme="5"/>
      </font>
      <fill>
        <patternFill>
          <bgColor theme="5" tint="0.79998168889431442"/>
        </patternFill>
      </fill>
    </dxf>
    <dxf>
      <font>
        <color theme="7"/>
      </font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ont>
        <color theme="5"/>
      </font>
      <fill>
        <patternFill>
          <bgColor theme="5" tint="0.79998168889431442"/>
        </patternFill>
      </fill>
    </dxf>
    <dxf>
      <font>
        <color theme="7"/>
      </font>
      <fill>
        <patternFill>
          <bgColor theme="7" tint="0.79998168889431442"/>
        </patternFill>
      </fill>
    </dxf>
    <dxf>
      <font>
        <color theme="5"/>
      </font>
      <fill>
        <patternFill>
          <bgColor theme="5" tint="0.79998168889431442"/>
        </patternFill>
      </fill>
    </dxf>
    <dxf>
      <font>
        <color theme="7"/>
      </font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E03432"/>
        <name val="Calibri"/>
        <family val="2"/>
        <scheme val="minor"/>
      </font>
      <numFmt numFmtId="194" formatCode="#,##0.00_ ;\-#,##0.00\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double">
          <color rgb="FF000000"/>
        </top>
        <bottom/>
      </border>
    </dxf>
    <dxf>
      <font>
        <color rgb="FF326EE0"/>
      </font>
      <numFmt numFmtId="195" formatCode="#,##0.00_ ;[Red]\-#,##0.00;&quot;&quot;\ "/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D63432"/>
        <name val="Calibri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double">
          <color rgb="FF000000"/>
        </top>
        <bottom/>
      </border>
    </dxf>
    <dxf>
      <numFmt numFmtId="195" formatCode="#,##0.00_ ;[Red]\-#,##0.00;&quot;&quot;\ "/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D63432"/>
        <name val="Calibri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double">
          <color rgb="FF000000"/>
        </top>
        <bottom/>
      </border>
    </dxf>
    <dxf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double">
          <color indexed="64"/>
        </left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E03432"/>
        <name val="Calibri"/>
        <family val="2"/>
        <scheme val="minor"/>
      </font>
      <numFmt numFmtId="194" formatCode="#,##0.00_ ;\-#,##0.00\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double">
          <color rgb="FF000000"/>
        </top>
        <bottom/>
      </border>
    </dxf>
    <dxf>
      <font>
        <color rgb="FF326EE0"/>
      </font>
      <numFmt numFmtId="195" formatCode="#,##0.00_ ;[Red]\-#,##0.00;&quot;&quot;\ "/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D63432"/>
        <name val="Calibri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double">
          <color rgb="FF000000"/>
        </top>
        <bottom/>
      </border>
    </dxf>
    <dxf>
      <numFmt numFmtId="195" formatCode="#,##0.00_ ;[Red]\-#,##0.00;&quot;&quot;\ "/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D63432"/>
        <name val="Calibri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double">
          <color rgb="FF000000"/>
        </top>
        <bottom/>
      </border>
    </dxf>
    <dxf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double">
          <color indexed="64"/>
        </left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E03432"/>
        <name val="Calibri"/>
        <family val="2"/>
        <scheme val="minor"/>
      </font>
      <numFmt numFmtId="194" formatCode="#,##0.00_ ;\-#,##0.00\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double">
          <color rgb="FF000000"/>
        </top>
        <bottom/>
      </border>
    </dxf>
    <dxf>
      <font>
        <color rgb="FF326EE0"/>
      </font>
      <numFmt numFmtId="195" formatCode="#,##0.00_ ;[Red]\-#,##0.00;&quot;&quot;\ "/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D63432"/>
        <name val="Calibri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double">
          <color rgb="FF000000"/>
        </top>
        <bottom/>
      </border>
    </dxf>
    <dxf>
      <numFmt numFmtId="195" formatCode="#,##0.00_ ;[Red]\-#,##0.00;&quot;&quot;\ "/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D63432"/>
        <name val="Calibri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double">
          <color rgb="FF000000"/>
        </top>
        <bottom/>
      </border>
    </dxf>
    <dxf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double">
          <color indexed="64"/>
        </left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E03432"/>
        <name val="Calibri"/>
        <family val="2"/>
        <scheme val="minor"/>
      </font>
      <numFmt numFmtId="194" formatCode="#,##0.00_ ;\-#,##0.00\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double">
          <color rgb="FF000000"/>
        </top>
        <bottom/>
      </border>
    </dxf>
    <dxf>
      <font>
        <color rgb="FF326EE0"/>
      </font>
      <numFmt numFmtId="195" formatCode="#,##0.00_ ;[Red]\-#,##0.00;&quot;&quot;\ "/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D63432"/>
        <name val="Calibri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double">
          <color rgb="FF000000"/>
        </top>
        <bottom/>
      </border>
    </dxf>
    <dxf>
      <numFmt numFmtId="195" formatCode="#,##0.00_ ;[Red]\-#,##0.00;&quot;&quot;\ "/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D63432"/>
        <name val="Calibri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double">
          <color rgb="FF000000"/>
        </top>
        <bottom/>
      </border>
    </dxf>
    <dxf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double">
          <color indexed="64"/>
        </left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E03432"/>
        <name val="Calibri"/>
        <family val="2"/>
        <scheme val="minor"/>
      </font>
      <numFmt numFmtId="194" formatCode="#,##0.00_ ;\-#,##0.00\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double">
          <color rgb="FF000000"/>
        </top>
        <bottom/>
      </border>
    </dxf>
    <dxf>
      <numFmt numFmtId="195" formatCode="#,##0.00_ ;[Red]\-#,##0.00;&quot;&quot;\ "/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D63432"/>
        <name val="Calibri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double">
          <color rgb="FF000000"/>
        </top>
        <bottom/>
      </border>
    </dxf>
    <dxf>
      <numFmt numFmtId="195" formatCode="#,##0.00_ ;[Red]\-#,##0.00;&quot;&quot;\ "/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D63432"/>
        <name val="Calibri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double">
          <color rgb="FF000000"/>
        </top>
        <bottom/>
      </border>
    </dxf>
    <dxf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double">
          <color indexed="64"/>
        </left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5"/>
        <name val="Calibri"/>
        <family val="2"/>
        <scheme val="minor"/>
      </font>
      <numFmt numFmtId="192" formatCode="#,##0.00_ ;[Red]\-#,##0.00\ "/>
      <alignment horizontal="right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double">
          <color auto="1"/>
        </top>
        <bottom/>
      </border>
      <protection locked="1" hidden="0"/>
    </dxf>
    <dxf>
      <numFmt numFmtId="195" formatCode="#,##0.00_ ;[Red]\-#,##0.00;&quot;&quot;\ "/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Calibri"/>
        <family val="2"/>
        <scheme val="minor"/>
      </font>
      <border diagonalUp="0" diagonalDown="0" outline="0">
        <left style="thin">
          <color auto="1"/>
        </left>
        <right/>
        <top style="double">
          <color auto="1"/>
        </top>
        <bottom/>
      </border>
    </dxf>
    <dxf>
      <numFmt numFmtId="195" formatCode="#,##0.00_ ;[Red]\-#,##0.00;&quot;&quot;\ "/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Calibri"/>
        <family val="2"/>
        <scheme val="minor"/>
      </font>
      <border diagonalUp="0" diagonalDown="0" outline="0">
        <left style="thin">
          <color auto="1"/>
        </left>
        <right/>
        <top style="double">
          <color auto="1"/>
        </top>
        <bottom/>
      </border>
    </dxf>
    <dxf>
      <numFmt numFmtId="0" formatCode="General"/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Calibri"/>
        <family val="2"/>
        <scheme val="minor"/>
      </font>
    </dxf>
    <dxf>
      <numFmt numFmtId="0" formatCode="General"/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5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top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Calibri"/>
        <family val="2"/>
        <scheme val="minor"/>
      </font>
      <border diagonalUp="0" diagonalDown="0" outline="0">
        <left style="thin">
          <color auto="1"/>
        </left>
        <right/>
        <top/>
        <bottom/>
      </border>
    </dxf>
    <dxf>
      <numFmt numFmtId="30" formatCode="@"/>
      <alignment horizontal="right" vertical="center" textRotation="0" wrapText="1" indent="0" justifyLastLine="0" shrinkToFit="0" readingOrder="0"/>
      <protection locked="1" hidden="0"/>
    </dxf>
    <dxf>
      <border>
        <top style="double">
          <color rgb="FF000000"/>
        </top>
        <vertical/>
        <horizontal/>
      </border>
    </dxf>
    <dxf>
      <font>
        <strike val="0"/>
        <outline val="0"/>
        <shadow val="0"/>
        <u val="none"/>
        <vertAlign val="baseline"/>
        <color rgb="FFD63432"/>
        <name val="Calibri"/>
        <family val="2"/>
        <scheme val="none"/>
      </font>
    </dxf>
    <dxf>
      <border outline="0">
        <left style="thin">
          <color rgb="FF000000"/>
        </left>
        <right style="thin">
          <color rgb="FF000000"/>
        </right>
      </border>
    </dxf>
    <dxf>
      <protection locked="1" hidden="0"/>
    </dxf>
    <dxf>
      <border>
        <bottom style="double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5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E03432"/>
        <name val="Calibri"/>
        <family val="2"/>
        <scheme val="minor"/>
      </font>
      <numFmt numFmtId="194" formatCode="#,##0.00_ ;\-#,##0.00\ "/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double">
          <color rgb="FF000000"/>
        </top>
        <bottom/>
      </border>
    </dxf>
    <dxf>
      <font>
        <color rgb="FF326EE0"/>
      </font>
      <numFmt numFmtId="195" formatCode="#,##0.00_ ;[Red]\-#,##0.00;&quot;&quot;\ "/>
      <alignment horizontal="right" vertical="center" textRotation="0" wrapText="0" indent="1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E03432"/>
        <name val="Calibri"/>
        <family val="2"/>
        <scheme val="minor"/>
      </font>
      <numFmt numFmtId="194" formatCode="#,##0.00_ ;\-#,##0.00\ "/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double">
          <color rgb="FF000000"/>
        </top>
        <bottom/>
      </border>
    </dxf>
    <dxf>
      <font>
        <color rgb="FF326EE0"/>
      </font>
      <numFmt numFmtId="20" formatCode="dd\-mmm\-yy"/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D63432"/>
        <name val="Calibri"/>
        <family val="2"/>
        <scheme val="none"/>
      </font>
      <border diagonalUp="0" diagonalDown="0" outline="0">
        <left/>
        <right/>
        <top style="double">
          <color rgb="FF000000"/>
        </top>
        <bottom/>
      </border>
    </dxf>
    <dxf>
      <numFmt numFmtId="20" formatCode="dd\-mmm\-yy"/>
      <alignment horizontal="center" vertical="center" textRotation="0" wrapText="1" indent="0" justifyLastLine="0" shrinkToFit="0" readingOrder="0"/>
      <border diagonalUp="0" diagonalDown="0" outline="0">
        <left style="double">
          <color indexed="64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Calibri"/>
        <family val="2"/>
        <scheme val="minor"/>
      </font>
    </dxf>
    <dxf>
      <numFmt numFmtId="1" formatCode="0"/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5"/>
        <name val="Calibri"/>
        <family val="2"/>
        <scheme val="minor"/>
      </font>
      <numFmt numFmtId="30" formatCode="@"/>
      <alignment horizontal="right" vertical="top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Calibri"/>
        <family val="2"/>
        <scheme val="minor"/>
      </font>
      <border diagonalUp="0" diagonalDown="0" outline="0">
        <left style="thin">
          <color auto="1"/>
        </left>
        <right/>
        <top/>
        <bottom/>
      </border>
    </dxf>
    <dxf>
      <numFmt numFmtId="30" formatCode="@"/>
      <alignment horizontal="right" vertical="center" textRotation="0" wrapText="1" indent="0" justifyLastLine="0" shrinkToFit="0" readingOrder="0"/>
      <protection locked="1" hidden="0"/>
    </dxf>
    <dxf>
      <border>
        <top style="double">
          <color rgb="FF000000"/>
        </top>
        <vertical/>
        <horizontal/>
      </border>
    </dxf>
    <dxf>
      <font>
        <strike val="0"/>
        <outline val="0"/>
        <shadow val="0"/>
        <u val="none"/>
        <vertAlign val="baseline"/>
        <color rgb="FFD63432"/>
        <name val="Calibri"/>
        <family val="2"/>
        <scheme val="none"/>
      </font>
    </dxf>
    <dxf>
      <border outline="0">
        <left style="thin">
          <color rgb="FF000000"/>
        </left>
        <right style="thin">
          <color rgb="FF000000"/>
        </right>
      </border>
    </dxf>
    <dxf>
      <protection locked="1" hidden="0"/>
    </dxf>
    <dxf>
      <border>
        <bottom style="double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EE96C0"/>
        <name val="Calibri"/>
        <family val="2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/>
        <i val="0"/>
        <color theme="5"/>
      </font>
    </dxf>
    <dxf>
      <font>
        <color theme="4"/>
      </font>
      <border>
        <top style="double">
          <color auto="1"/>
        </top>
        <bottom style="thin">
          <color auto="1"/>
        </bottom>
        <vertical/>
      </border>
    </dxf>
    <dxf>
      <font>
        <b/>
        <i val="0"/>
        <color theme="4"/>
      </font>
      <fill>
        <patternFill patternType="solid"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double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font>
        <color theme="4"/>
      </font>
      <border>
        <top style="double">
          <color auto="1"/>
        </top>
        <bottom style="thin">
          <color auto="1"/>
        </bottom>
        <vertical/>
      </border>
    </dxf>
    <dxf>
      <font>
        <color theme="4"/>
      </font>
      <fill>
        <patternFill patternType="solid"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double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theme="4" tint="0.79998168889431442"/>
        </horizontal>
      </border>
    </dxf>
  </dxfs>
  <tableStyles count="2" defaultTableStyle="TableStyleMedium2" defaultPivotStyle="PivotStyleLight16">
    <tableStyle name="Style de tableau 1" pivot="0" count="3" xr9:uid="{00000000-0011-0000-FFFF-FFFF00000000}">
      <tableStyleElement type="wholeTable" dxfId="91"/>
      <tableStyleElement type="headerRow" dxfId="90"/>
      <tableStyleElement type="totalRow" dxfId="89"/>
    </tableStyle>
    <tableStyle name="Style récap" pivot="0" count="4" xr9:uid="{00000000-0011-0000-FFFF-FFFF00000000}">
      <tableStyleElement type="wholeTable" dxfId="88"/>
      <tableStyleElement type="headerRow" dxfId="87"/>
      <tableStyleElement type="totalRow" dxfId="86"/>
      <tableStyleElement type="firstColumn" dxfId="85"/>
    </tableStyle>
  </tableStyles>
  <colors>
    <mruColors>
      <color rgb="FFEE96C0"/>
      <color rgb="FFF0A2C7"/>
      <color rgb="FFF1A5CA"/>
      <color rgb="FF00823B"/>
      <color rgb="FFFF9900"/>
      <color rgb="FFFFFF99"/>
      <color rgb="FF009999"/>
      <color rgb="FFFFFFFF"/>
      <color rgb="FF000000"/>
      <color rgb="FF4EA3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382556</xdr:colOff>
      <xdr:row>2</xdr:row>
      <xdr:rowOff>136640</xdr:rowOff>
    </xdr:from>
    <xdr:to>
      <xdr:col>6</xdr:col>
      <xdr:colOff>257174</xdr:colOff>
      <xdr:row>6</xdr:row>
      <xdr:rowOff>9092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8345580-5073-4872-AE84-9E0A315160F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68306" y="574790"/>
          <a:ext cx="1922493" cy="7487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36582</xdr:colOff>
      <xdr:row>46</xdr:row>
      <xdr:rowOff>68781</xdr:rowOff>
    </xdr:from>
    <xdr:to>
      <xdr:col>6</xdr:col>
      <xdr:colOff>182797</xdr:colOff>
      <xdr:row>49</xdr:row>
      <xdr:rowOff>85609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D355ABF-3986-4BE7-9468-3CB1BDC034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141482" y="9812856"/>
          <a:ext cx="1374940" cy="531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38100</xdr:colOff>
      <xdr:row>21</xdr:row>
      <xdr:rowOff>156209</xdr:rowOff>
    </xdr:from>
    <xdr:to>
      <xdr:col>9</xdr:col>
      <xdr:colOff>277175</xdr:colOff>
      <xdr:row>24</xdr:row>
      <xdr:rowOff>217053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20598DF-AAA8-47D6-A66B-1C2342130B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143000" y="4756784"/>
          <a:ext cx="2486975" cy="7180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455013</xdr:colOff>
      <xdr:row>0</xdr:row>
      <xdr:rowOff>0</xdr:rowOff>
    </xdr:from>
    <xdr:ext cx="1063024" cy="510804"/>
    <xdr:pic>
      <xdr:nvPicPr>
        <xdr:cNvPr id="2" name="Image 1">
          <a:extLst>
            <a:ext uri="{FF2B5EF4-FFF2-40B4-BE49-F238E27FC236}">
              <a16:creationId xmlns:a16="http://schemas.microsoft.com/office/drawing/2014/main" id="{D1D062FD-77E8-49C9-9BC7-6F1D3D1D53C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455013" y="0"/>
          <a:ext cx="1063024" cy="5108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105726</xdr:colOff>
      <xdr:row>0</xdr:row>
      <xdr:rowOff>43064</xdr:rowOff>
    </xdr:from>
    <xdr:ext cx="1761600" cy="510804"/>
    <xdr:pic>
      <xdr:nvPicPr>
        <xdr:cNvPr id="2" name="Image 1">
          <a:extLst>
            <a:ext uri="{FF2B5EF4-FFF2-40B4-BE49-F238E27FC236}">
              <a16:creationId xmlns:a16="http://schemas.microsoft.com/office/drawing/2014/main" id="{87B49C47-082F-4465-BD67-4E7A780D49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05726" y="43064"/>
          <a:ext cx="1761600" cy="5108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FFAD8F8-AF11-40D5-A011-5E2D10C71D0D}" name="Comparatif23" displayName="Comparatif23" ref="A5:F37" totalsRowCount="1" headerRowDxfId="84" dataDxfId="82" totalsRowDxfId="80" headerRowBorderDxfId="83" tableBorderDxfId="81" totalsRowBorderDxfId="79" dataCellStyle="Normal" totalsRowCellStyle="Normal">
  <autoFilter ref="A5:F36" xr:uid="{00000000-0009-0000-0100-000001000000}"/>
  <tableColumns count="6">
    <tableColumn id="1" xr3:uid="{DBB180E7-BF95-43A7-B9D1-8000D3F031C7}" name="REP" dataDxfId="78" totalsRowDxfId="77" dataCellStyle="Normal"/>
    <tableColumn id="2" xr3:uid="{EEF00289-D71C-42A9-AEA7-69910DC51EF4}" name="DESIGNATION" totalsRowLabel="TOTAL H.T. :" dataDxfId="76" totalsRowDxfId="75" dataCellStyle="Normal"/>
    <tableColumn id="3" xr3:uid="{48C8115F-ECD3-4462-AD36-37E1B8128130}" name="U" dataDxfId="74" totalsRowDxfId="73" dataCellStyle="Normal"/>
    <tableColumn id="19" xr3:uid="{7DD1F5BE-9EAD-43F3-AED8-68DC74AA26FB}" name="QTE ENT 1" dataDxfId="72" totalsRowDxfId="71" dataCellStyle="Normal"/>
    <tableColumn id="20" xr3:uid="{CE520B89-1300-4797-B25A-EB9A742B36F4}" name="PU1" dataDxfId="70" totalsRowDxfId="69" dataCellStyle="Normal">
      <calculatedColumnFormula>Comparatif23[[#This Row],[QTE ENT 1]]*Comparatif23[[#This Row],[PT1]]</calculatedColumnFormula>
    </tableColumn>
    <tableColumn id="21" xr3:uid="{ADABDB54-02C8-4017-8AFE-2DC4DD5D599C}" name="PT1" totalsRowFunction="custom" dataDxfId="68" totalsRowDxfId="67" dataCellStyle="Normal">
      <calculatedColumnFormula>SUMIF(#REF!,"",#REF!)</calculatedColumnFormula>
      <totalsRowFormula>F21+F9+F8</totalsRowFormula>
    </tableColumn>
  </tableColumns>
  <tableStyleInfo name="Style de tableau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75244AB-E821-49E2-99F2-1B16C36B145B}" name="Comparatif" displayName="Comparatif" ref="A5:U13" totalsRowCount="1" headerRowDxfId="66" dataDxfId="64" totalsRowDxfId="62" headerRowBorderDxfId="65" tableBorderDxfId="63" totalsRowBorderDxfId="61" dataCellStyle="Normal" totalsRowCellStyle="Normal">
  <autoFilter ref="A5:U12" xr:uid="{00000000-0009-0000-0100-000001000000}"/>
  <tableColumns count="21">
    <tableColumn id="1" xr3:uid="{45FF0B25-C5E0-43E1-A93E-A0C9F1C80421}" name="REP" dataDxfId="60" totalsRowDxfId="59" dataCellStyle="Normal"/>
    <tableColumn id="2" xr3:uid="{A30E44A2-57BB-475D-990A-DB8268F1F82E}" name="DESIGNATION" totalsRowLabel="TOTAL H.T. :" dataDxfId="58" totalsRowDxfId="57" dataCellStyle="Normal"/>
    <tableColumn id="3" xr3:uid="{420BE4E7-3435-4DEC-86D1-A86C85451548}" name="U" dataDxfId="56" totalsRowDxfId="55" dataCellStyle="Normal"/>
    <tableColumn id="8" xr3:uid="{A8F49CE3-8D31-474B-BA3E-363F1FC2F4DA}" name="QTE MOE" dataDxfId="54" totalsRowDxfId="53" dataCellStyle="Normal"/>
    <tableColumn id="5" xr3:uid="{4432F0B2-0BA5-49EE-A4EB-91441DB1CFD0}" name="PU MOE" dataDxfId="52" totalsRowDxfId="51" dataCellStyle="Normal"/>
    <tableColumn id="59" xr3:uid="{511AF557-F613-49B7-9AF6-DDC5EAB636A4}" name="PT MOE" totalsRowFunction="custom" dataDxfId="50" totalsRowDxfId="49" dataCellStyle="Normal">
      <totalsRowFormula>SUMIF(Comparatif[REP],"",Comparatif[PT MOE])</totalsRowFormula>
    </tableColumn>
    <tableColumn id="6" xr3:uid="{EF3F04FF-B155-4982-A84E-A5497894A334}" name="QTE ENT 1" dataDxfId="48" totalsRowDxfId="47" dataCellStyle="Normal"/>
    <tableColumn id="7" xr3:uid="{00607AE9-851B-4116-9958-1E410F8F66A2}" name="PU ENT 1" dataDxfId="46" totalsRowDxfId="45" dataCellStyle="Normal"/>
    <tableColumn id="9" xr3:uid="{6929AD87-0126-496B-9039-1F12E263C133}" name="PT ENT 1" totalsRowFunction="custom" dataDxfId="44" totalsRowDxfId="43" dataCellStyle="Normal">
      <totalsRowFormula>SUMIF(Comparatif[REP],"",Comparatif[PT ENT 1])</totalsRowFormula>
    </tableColumn>
    <tableColumn id="10" xr3:uid="{57637C67-722A-4994-9237-DE3D463C105A}" name="QTE ENT 2" dataDxfId="42" totalsRowDxfId="41" dataCellStyle="Normal"/>
    <tableColumn id="11" xr3:uid="{2A87F810-EC6A-478B-A266-5696716981BB}" name="PU ENT 2" dataDxfId="40" totalsRowDxfId="39" dataCellStyle="Normal"/>
    <tableColumn id="12" xr3:uid="{2ACF1264-FBD0-4337-B3DF-F73A679FEE2B}" name="PT ENT 2" totalsRowFunction="custom" dataDxfId="38" totalsRowDxfId="37" dataCellStyle="Normal">
      <calculatedColumnFormula>K6*J6</calculatedColumnFormula>
      <totalsRowFormula>SUMIF(Comparatif[REP],"",Comparatif[PT ENT 2])</totalsRowFormula>
    </tableColumn>
    <tableColumn id="13" xr3:uid="{88C3E146-7093-46E4-AC15-C8A330B6D633}" name="QTE ENT 3" dataDxfId="36" totalsRowDxfId="35" dataCellStyle="Normal"/>
    <tableColumn id="14" xr3:uid="{BF0002CF-D2B8-4232-9D49-764032C753DA}" name="PU ENT 3" dataDxfId="34" totalsRowDxfId="33" dataCellStyle="Normal"/>
    <tableColumn id="15" xr3:uid="{CFB8B8D4-E4DE-4181-AE0E-3AE4D8717D08}" name="PT ENT 3" totalsRowFunction="custom" dataDxfId="32" totalsRowDxfId="31" dataCellStyle="Normal">
      <calculatedColumnFormula>N6*M6</calculatedColumnFormula>
      <totalsRowFormula>SUMIF(Comparatif[REP],"",Comparatif[PT ENT 3])</totalsRowFormula>
    </tableColumn>
    <tableColumn id="16" xr3:uid="{14E52704-B191-46A8-B3BC-87FA6B2687C1}" name="QTE ENT 4" dataDxfId="30" totalsRowDxfId="29" dataCellStyle="Normal"/>
    <tableColumn id="17" xr3:uid="{80FF754E-3B3D-49F5-91E6-CDCF768F0A90}" name="PU ENT 4" dataDxfId="28" totalsRowDxfId="27" dataCellStyle="Normal"/>
    <tableColumn id="18" xr3:uid="{95DA0C89-F02C-4C37-9AF6-781A6ACEB082}" name="PT ENT 4" totalsRowFunction="custom" dataDxfId="26" totalsRowDxfId="25" dataCellStyle="Normal">
      <calculatedColumnFormula>Q6*P6</calculatedColumnFormula>
      <totalsRowFormula>SUMIF(Comparatif[REP],"",Comparatif[PT ENT 4])</totalsRowFormula>
    </tableColumn>
    <tableColumn id="19" xr3:uid="{5CBD90AE-E6A7-42D1-9B7C-3C2C536E2F9B}" name="QTE ENT 5" dataDxfId="24" totalsRowDxfId="23" dataCellStyle="Normal"/>
    <tableColumn id="20" xr3:uid="{A7CBCA41-81C9-4CF5-A236-8115DB699A70}" name="PU ENT 5" dataDxfId="22" totalsRowDxfId="21" dataCellStyle="Normal"/>
    <tableColumn id="21" xr3:uid="{59D64D14-A6A0-46ED-8C49-7C345C40FE0A}" name="PT ENT 5" totalsRowFunction="custom" dataDxfId="20" totalsRowDxfId="19" dataCellStyle="Normal">
      <calculatedColumnFormula>T6*S6</calculatedColumnFormula>
      <totalsRowFormula>SUMIF(Comparatif[REP],"",Comparatif[PT ENT 5])</totalsRowFormula>
    </tableColumn>
  </tableColumns>
  <tableStyleInfo name="Style de tableau 1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ème Alrergis">
  <a:themeElements>
    <a:clrScheme name="KOBAN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778087"/>
      </a:accent1>
      <a:accent2>
        <a:srgbClr val="D63432"/>
      </a:accent2>
      <a:accent3>
        <a:srgbClr val="A82F1A"/>
      </a:accent3>
      <a:accent4>
        <a:srgbClr val="326EE0"/>
      </a:accent4>
      <a:accent5>
        <a:srgbClr val="B1E100"/>
      </a:accent5>
      <a:accent6>
        <a:srgbClr val="7030A0"/>
      </a:accent6>
      <a:hlink>
        <a:srgbClr val="1B587C"/>
      </a:hlink>
      <a:folHlink>
        <a:srgbClr val="00CC99"/>
      </a:folHlink>
    </a:clrScheme>
    <a:fontScheme name="Altergis">
      <a:majorFont>
        <a:latin typeface="Swis721 LtCn BT"/>
        <a:ea typeface=""/>
        <a:cs typeface=""/>
      </a:majorFont>
      <a:minorFont>
        <a:latin typeface="Calibri"/>
        <a:ea typeface=""/>
        <a:cs typeface=""/>
      </a:minorFont>
    </a:fontScheme>
    <a:fmtScheme name="A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atMod val="270000"/>
              </a:schemeClr>
            </a:gs>
            <a:gs pos="25000">
              <a:schemeClr val="phClr">
                <a:tint val="60000"/>
                <a:satMod val="300000"/>
              </a:schemeClr>
            </a:gs>
            <a:gs pos="100000">
              <a:schemeClr val="phClr">
                <a:tint val="29000"/>
                <a:satMod val="40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5000"/>
                <a:satMod val="155000"/>
              </a:schemeClr>
            </a:gs>
            <a:gs pos="60000">
              <a:schemeClr val="phClr">
                <a:shade val="95000"/>
                <a:satMod val="150000"/>
              </a:schemeClr>
            </a:gs>
            <a:gs pos="100000">
              <a:schemeClr val="phClr">
                <a:tint val="87000"/>
                <a:satMod val="2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50000"/>
            </a:schemeClr>
          </a:solidFill>
          <a:prstDash val="solid"/>
        </a:ln>
        <a:ln w="425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2000000"/>
            </a:lightRig>
          </a:scene3d>
          <a:sp3d prstMaterial="powder">
            <a:bevelT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35000"/>
                <a:satMod val="150000"/>
              </a:schemeClr>
            </a:gs>
            <a:gs pos="45000">
              <a:schemeClr val="phClr">
                <a:shade val="68000"/>
                <a:satMod val="15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0"/>
        </a:gradFill>
        <a:blipFill>
          <a:blip xmlns:r="http://schemas.openxmlformats.org/officeDocument/2006/relationships" r:embed="rId1">
            <a:duotone>
              <a:schemeClr val="phClr">
                <a:shade val="800"/>
                <a:satMod val="150000"/>
              </a:schemeClr>
              <a:schemeClr val="phClr">
                <a:tint val="80000"/>
                <a:satMod val="150000"/>
              </a:schemeClr>
            </a:duotone>
          </a:blip>
          <a:tile tx="0" ty="0" sx="75000" sy="7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gence@garchitectes.fr" TargetMode="External"/><Relationship Id="rId1" Type="http://schemas.openxmlformats.org/officeDocument/2006/relationships/hyperlink" Target="mailto:Contact@exeko-b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782FE-D9B8-4660-8D25-8F9089F80CB3}">
  <sheetPr>
    <pageSetUpPr fitToPage="1"/>
  </sheetPr>
  <dimension ref="A6:X99"/>
  <sheetViews>
    <sheetView tabSelected="1" zoomScaleNormal="100" zoomScalePageLayoutView="55" workbookViewId="0">
      <selection activeCell="Z71" sqref="Z71"/>
    </sheetView>
  </sheetViews>
  <sheetFormatPr baseColWidth="10" defaultColWidth="5.85546875" defaultRowHeight="17.25" customHeight="1"/>
  <cols>
    <col min="1" max="1" width="4.28515625" style="1" customWidth="1"/>
    <col min="2" max="8" width="6.140625" style="1" customWidth="1"/>
    <col min="9" max="9" width="3" style="1" customWidth="1"/>
    <col min="10" max="10" width="5.85546875" style="1" customWidth="1"/>
    <col min="11" max="11" width="2.28515625" style="1" customWidth="1"/>
    <col min="12" max="13" width="2.140625" style="1" customWidth="1"/>
    <col min="14" max="14" width="2.42578125" style="1" customWidth="1"/>
    <col min="15" max="16" width="2.140625" style="1" customWidth="1"/>
    <col min="17" max="17" width="1.42578125" style="1" customWidth="1"/>
    <col min="18" max="18" width="3.28515625" style="1" customWidth="1"/>
    <col min="19" max="22" width="5.85546875" style="1"/>
    <col min="23" max="23" width="14.85546875" style="1" customWidth="1"/>
    <col min="24" max="24" width="3" style="1" customWidth="1"/>
    <col min="25" max="27" width="5.85546875" style="1"/>
    <col min="28" max="28" width="7.42578125" style="1" bestFit="1" customWidth="1"/>
    <col min="29" max="32" width="5.85546875" style="1"/>
    <col min="33" max="39" width="10.5703125" style="1" customWidth="1"/>
    <col min="40" max="16384" width="5.85546875" style="1"/>
  </cols>
  <sheetData>
    <row r="6" spans="1:24" ht="17.25" customHeight="1">
      <c r="S6" s="117" t="s">
        <v>0</v>
      </c>
      <c r="T6" s="118"/>
      <c r="U6" s="118"/>
      <c r="V6" s="118"/>
      <c r="W6" s="118"/>
      <c r="X6" s="118"/>
    </row>
    <row r="7" spans="1:24" ht="17.25" customHeight="1">
      <c r="S7" s="119"/>
      <c r="T7" s="120"/>
      <c r="U7" s="120"/>
      <c r="V7" s="120"/>
      <c r="W7" s="120"/>
      <c r="X7" s="120"/>
    </row>
    <row r="8" spans="1:24" ht="17.25" customHeight="1">
      <c r="S8" s="119"/>
      <c r="T8" s="120"/>
      <c r="U8" s="120"/>
      <c r="V8" s="120"/>
      <c r="W8" s="120"/>
      <c r="X8" s="120"/>
    </row>
    <row r="9" spans="1:24" ht="17.25" customHeight="1">
      <c r="S9" s="119"/>
      <c r="T9" s="120"/>
      <c r="U9" s="120"/>
      <c r="V9" s="120"/>
      <c r="W9" s="120"/>
      <c r="X9" s="120"/>
    </row>
    <row r="10" spans="1:24" ht="17.25" customHeight="1" thickBot="1">
      <c r="S10" s="119"/>
      <c r="T10" s="120"/>
      <c r="U10" s="120"/>
      <c r="V10" s="120"/>
      <c r="W10" s="120"/>
      <c r="X10" s="120"/>
    </row>
    <row r="11" spans="1:24" ht="17.25" customHeight="1" thickTop="1">
      <c r="A11" s="121" t="s">
        <v>1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3"/>
      <c r="X11" s="130"/>
    </row>
    <row r="12" spans="1:24" ht="17.25" customHeight="1">
      <c r="A12" s="124"/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6"/>
      <c r="X12" s="130"/>
    </row>
    <row r="13" spans="1:24" ht="17.25" customHeight="1" thickBot="1">
      <c r="A13" s="127"/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9"/>
      <c r="X13" s="130"/>
    </row>
    <row r="14" spans="1:24" ht="17.25" customHeight="1" thickTop="1"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2"/>
      <c r="S14" s="133"/>
      <c r="T14" s="134"/>
      <c r="U14" s="134"/>
      <c r="V14" s="134"/>
      <c r="W14" s="134"/>
      <c r="X14" s="134"/>
    </row>
    <row r="15" spans="1:24" ht="17.25" customHeight="1"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2"/>
      <c r="S15" s="133"/>
      <c r="T15" s="134"/>
      <c r="U15" s="134"/>
      <c r="V15" s="134"/>
      <c r="W15" s="134"/>
      <c r="X15" s="134"/>
    </row>
    <row r="16" spans="1:24" ht="17.25" customHeight="1"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2"/>
      <c r="S16" s="133"/>
      <c r="T16" s="134"/>
      <c r="U16" s="134"/>
      <c r="V16" s="134"/>
      <c r="W16" s="134"/>
      <c r="X16" s="134"/>
    </row>
    <row r="17" spans="19:24" ht="17.25" customHeight="1">
      <c r="S17" s="2"/>
    </row>
    <row r="18" spans="19:24" ht="17.25" customHeight="1">
      <c r="S18" s="2"/>
    </row>
    <row r="19" spans="19:24" ht="17.25" customHeight="1">
      <c r="S19" s="2"/>
    </row>
    <row r="20" spans="19:24" ht="17.25" customHeight="1">
      <c r="S20" s="2"/>
    </row>
    <row r="21" spans="19:24" ht="17.25" customHeight="1">
      <c r="S21" s="2"/>
    </row>
    <row r="22" spans="19:24" ht="17.25" customHeight="1">
      <c r="S22" s="2"/>
    </row>
    <row r="23" spans="19:24" ht="17.25" customHeight="1">
      <c r="S23" s="2"/>
    </row>
    <row r="24" spans="19:24" ht="17.25" customHeight="1">
      <c r="S24" s="2"/>
    </row>
    <row r="25" spans="19:24" ht="17.25" customHeight="1">
      <c r="S25" s="2"/>
    </row>
    <row r="26" spans="19:24" ht="17.25" customHeight="1">
      <c r="S26" s="2"/>
    </row>
    <row r="27" spans="19:24" ht="17.25" customHeight="1">
      <c r="S27" s="2"/>
    </row>
    <row r="28" spans="19:24" ht="17.25" customHeight="1">
      <c r="S28" s="2"/>
    </row>
    <row r="29" spans="19:24" ht="17.25" customHeight="1">
      <c r="S29" s="2"/>
    </row>
    <row r="30" spans="19:24" ht="17.25" customHeight="1">
      <c r="S30" s="2"/>
    </row>
    <row r="31" spans="19:24" ht="17.25" customHeight="1">
      <c r="S31" s="135" t="str">
        <f>Q49</f>
        <v>CREATION D'UN ESPACE DE TRAVAIL
SERVICES PENAUX</v>
      </c>
      <c r="T31" s="136"/>
      <c r="U31" s="136"/>
      <c r="V31" s="136"/>
      <c r="W31" s="136"/>
      <c r="X31" s="136"/>
    </row>
    <row r="32" spans="19:24" ht="17.25" customHeight="1">
      <c r="S32" s="135"/>
      <c r="T32" s="136"/>
      <c r="U32" s="136"/>
      <c r="V32" s="136"/>
      <c r="W32" s="136"/>
      <c r="X32" s="136"/>
    </row>
    <row r="33" spans="1:24" ht="17.25" customHeight="1">
      <c r="S33" s="135"/>
      <c r="T33" s="136"/>
      <c r="U33" s="136"/>
      <c r="V33" s="136"/>
      <c r="W33" s="136"/>
      <c r="X33" s="136"/>
    </row>
    <row r="34" spans="1:24" ht="17.25" customHeight="1">
      <c r="S34" s="135"/>
      <c r="T34" s="136"/>
      <c r="U34" s="136"/>
      <c r="V34" s="136"/>
      <c r="W34" s="136"/>
      <c r="X34" s="136"/>
    </row>
    <row r="35" spans="1:24" ht="17.25" customHeight="1">
      <c r="S35" s="135"/>
      <c r="T35" s="136"/>
      <c r="U35" s="136"/>
      <c r="V35" s="136"/>
      <c r="W35" s="136"/>
      <c r="X35" s="136"/>
    </row>
    <row r="36" spans="1:24" ht="17.25" customHeight="1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4"/>
      <c r="S36" s="135"/>
      <c r="T36" s="136"/>
      <c r="U36" s="136"/>
      <c r="V36" s="136"/>
      <c r="W36" s="136"/>
      <c r="X36" s="136"/>
    </row>
    <row r="37" spans="1:24" ht="17.25" customHeight="1">
      <c r="B37" s="137" t="s">
        <v>107</v>
      </c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37"/>
      <c r="O37" s="137"/>
      <c r="P37" s="137"/>
      <c r="Q37" s="137"/>
      <c r="R37" s="138"/>
      <c r="S37" s="135"/>
      <c r="T37" s="136"/>
      <c r="U37" s="136"/>
      <c r="V37" s="136"/>
      <c r="W37" s="136"/>
      <c r="X37" s="136"/>
    </row>
    <row r="38" spans="1:24" ht="17.25" customHeight="1"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134"/>
      <c r="Q38" s="134"/>
      <c r="R38" s="139"/>
      <c r="S38" s="135"/>
      <c r="T38" s="136"/>
      <c r="U38" s="136"/>
      <c r="V38" s="136"/>
      <c r="W38" s="136"/>
      <c r="X38" s="136"/>
    </row>
    <row r="39" spans="1:24" ht="17.25" customHeight="1">
      <c r="B39" s="134"/>
      <c r="C39" s="134"/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  <c r="Q39" s="134"/>
      <c r="R39" s="139"/>
      <c r="S39" s="135"/>
      <c r="T39" s="136"/>
      <c r="U39" s="136"/>
      <c r="V39" s="136"/>
      <c r="W39" s="136"/>
      <c r="X39" s="136"/>
    </row>
    <row r="40" spans="1:24" ht="17.25" customHeight="1"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  <c r="Q40" s="134"/>
      <c r="R40" s="139"/>
      <c r="S40" s="135"/>
      <c r="T40" s="136"/>
      <c r="U40" s="136"/>
      <c r="V40" s="136"/>
      <c r="W40" s="136"/>
      <c r="X40" s="136"/>
    </row>
    <row r="41" spans="1:24" ht="17.25" customHeight="1">
      <c r="A41" s="140" t="s">
        <v>2</v>
      </c>
      <c r="B41" s="140"/>
      <c r="C41" s="140"/>
      <c r="D41" s="104">
        <v>0</v>
      </c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S41" s="135"/>
      <c r="T41" s="136"/>
      <c r="U41" s="136"/>
      <c r="V41" s="136"/>
      <c r="W41" s="136"/>
      <c r="X41" s="136"/>
    </row>
    <row r="42" spans="1:24" ht="17.25" customHeight="1">
      <c r="A42" s="140" t="s">
        <v>3</v>
      </c>
      <c r="B42" s="140"/>
      <c r="C42" s="140"/>
      <c r="D42" s="106">
        <v>45849</v>
      </c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S42" s="135"/>
      <c r="T42" s="136"/>
      <c r="U42" s="136"/>
      <c r="V42" s="136"/>
      <c r="W42" s="136"/>
      <c r="X42" s="136"/>
    </row>
    <row r="43" spans="1:24" ht="17.25" customHeight="1">
      <c r="A43" s="140" t="s">
        <v>4</v>
      </c>
      <c r="B43" s="140"/>
      <c r="C43" s="140"/>
      <c r="D43" s="104" t="s">
        <v>94</v>
      </c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S43" s="135"/>
      <c r="T43" s="136"/>
      <c r="U43" s="136"/>
      <c r="V43" s="136"/>
      <c r="W43" s="136"/>
      <c r="X43" s="136"/>
    </row>
    <row r="44" spans="1:24" ht="7.5" hidden="1" customHeight="1" thickBot="1">
      <c r="B44" s="5"/>
      <c r="C44" s="5"/>
      <c r="D44" s="5"/>
      <c r="S44" s="6"/>
      <c r="T44" s="6"/>
      <c r="U44" s="6"/>
      <c r="V44" s="6"/>
      <c r="W44" s="6"/>
      <c r="X44" s="6"/>
    </row>
    <row r="45" spans="1:24" ht="12.75">
      <c r="A45" s="65"/>
      <c r="B45" s="62"/>
      <c r="C45" s="62"/>
      <c r="D45" s="62"/>
      <c r="E45" s="62"/>
      <c r="F45" s="62"/>
      <c r="G45" s="62"/>
      <c r="H45" s="62"/>
      <c r="I45" s="67"/>
      <c r="J45" s="141" t="s">
        <v>5</v>
      </c>
      <c r="K45" s="141"/>
      <c r="L45" s="141"/>
      <c r="M45" s="141"/>
      <c r="N45" s="141"/>
      <c r="O45" s="141"/>
      <c r="P45" s="141"/>
      <c r="Q45" s="141"/>
      <c r="R45" s="141"/>
      <c r="S45" s="141"/>
      <c r="T45" s="141"/>
      <c r="U45" s="141"/>
      <c r="V45" s="141"/>
      <c r="W45" s="141"/>
      <c r="X45" s="141"/>
    </row>
    <row r="46" spans="1:24" ht="12.75">
      <c r="A46" s="65"/>
      <c r="I46" s="65"/>
      <c r="J46" s="141"/>
      <c r="K46" s="141"/>
      <c r="L46" s="141"/>
      <c r="M46" s="141"/>
      <c r="N46" s="141"/>
      <c r="O46" s="141"/>
      <c r="P46" s="141"/>
      <c r="Q46" s="141"/>
      <c r="R46" s="141"/>
      <c r="S46" s="141"/>
      <c r="T46" s="141"/>
      <c r="U46" s="141"/>
      <c r="V46" s="141"/>
      <c r="W46" s="141"/>
      <c r="X46" s="141"/>
    </row>
    <row r="47" spans="1:24" ht="12.75">
      <c r="A47" s="65"/>
      <c r="I47" s="65"/>
    </row>
    <row r="48" spans="1:24" ht="15">
      <c r="A48" s="65"/>
      <c r="I48" s="65"/>
      <c r="J48" s="7" t="s">
        <v>6</v>
      </c>
      <c r="K48" s="7"/>
      <c r="L48" s="7"/>
      <c r="M48" s="13"/>
      <c r="N48" s="13"/>
      <c r="O48" s="13"/>
      <c r="P48" s="13"/>
      <c r="Q48" s="13"/>
    </row>
    <row r="49" spans="1:24" ht="12.75">
      <c r="A49" s="65"/>
      <c r="I49" s="65"/>
      <c r="J49" s="92" t="s">
        <v>7</v>
      </c>
      <c r="K49" s="92"/>
      <c r="L49" s="92"/>
      <c r="M49" s="92"/>
      <c r="N49" s="93"/>
      <c r="O49" s="93"/>
      <c r="P49" s="93"/>
      <c r="Q49" s="109" t="s">
        <v>93</v>
      </c>
      <c r="R49" s="109"/>
      <c r="S49" s="109"/>
      <c r="T49" s="109"/>
      <c r="U49" s="109"/>
      <c r="V49" s="109"/>
      <c r="W49" s="109"/>
      <c r="X49" s="109"/>
    </row>
    <row r="50" spans="1:24" ht="29.45" customHeight="1">
      <c r="A50" s="65"/>
      <c r="I50" s="65"/>
      <c r="J50" s="59"/>
      <c r="K50" s="9"/>
      <c r="L50" s="19"/>
      <c r="M50" s="19"/>
      <c r="N50" s="19"/>
      <c r="O50" s="19"/>
      <c r="P50" s="19"/>
      <c r="Q50" s="109"/>
      <c r="R50" s="109"/>
      <c r="S50" s="109"/>
      <c r="T50" s="109"/>
      <c r="U50" s="109"/>
      <c r="V50" s="109"/>
      <c r="W50" s="109"/>
      <c r="X50" s="109"/>
    </row>
    <row r="51" spans="1:24" ht="12.75">
      <c r="A51" s="65"/>
      <c r="I51" s="65"/>
      <c r="J51" s="92" t="s">
        <v>8</v>
      </c>
      <c r="K51" s="92"/>
      <c r="L51" s="92"/>
      <c r="M51" s="92"/>
      <c r="N51" s="93"/>
      <c r="O51" s="93"/>
      <c r="P51" s="93"/>
      <c r="Q51" s="104"/>
      <c r="R51" s="104"/>
      <c r="S51" s="104"/>
      <c r="T51" s="104"/>
      <c r="U51" s="104"/>
      <c r="V51" s="104"/>
      <c r="W51" s="104"/>
      <c r="X51" s="104"/>
    </row>
    <row r="52" spans="1:24" ht="15">
      <c r="A52" s="65"/>
      <c r="B52" s="68" t="s">
        <v>9</v>
      </c>
      <c r="F52" s="10"/>
      <c r="I52" s="65"/>
      <c r="J52" s="60"/>
      <c r="K52" s="8"/>
      <c r="L52" s="57"/>
      <c r="M52" s="57"/>
      <c r="N52" s="58"/>
      <c r="O52" s="14"/>
      <c r="P52" s="104"/>
      <c r="Q52" s="104"/>
      <c r="R52" s="104"/>
      <c r="S52" s="104"/>
      <c r="T52" s="104"/>
      <c r="U52" s="104"/>
      <c r="V52" s="104"/>
      <c r="W52" s="104"/>
      <c r="X52" s="104"/>
    </row>
    <row r="53" spans="1:24" ht="12.75">
      <c r="A53" s="65"/>
      <c r="C53" s="94" t="s">
        <v>10</v>
      </c>
      <c r="D53" s="109" t="s">
        <v>11</v>
      </c>
      <c r="E53" s="109"/>
      <c r="F53" s="109"/>
      <c r="G53" s="109"/>
      <c r="H53" s="109"/>
      <c r="I53" s="114"/>
      <c r="J53" s="95" t="s">
        <v>12</v>
      </c>
      <c r="K53" s="96"/>
      <c r="L53" s="93"/>
      <c r="M53" s="93"/>
      <c r="N53" s="93"/>
      <c r="O53" s="104" t="s">
        <v>94</v>
      </c>
      <c r="P53" s="104"/>
      <c r="Q53" s="104"/>
      <c r="R53" s="104"/>
      <c r="S53" s="104"/>
      <c r="T53" s="104"/>
      <c r="U53" s="104"/>
      <c r="V53" s="104"/>
      <c r="W53" s="104"/>
      <c r="X53" s="104"/>
    </row>
    <row r="54" spans="1:24" ht="28.35" customHeight="1">
      <c r="A54" s="65"/>
      <c r="D54" s="109"/>
      <c r="E54" s="109"/>
      <c r="F54" s="109"/>
      <c r="G54" s="109"/>
      <c r="H54" s="109"/>
      <c r="I54" s="114"/>
      <c r="J54" s="95" t="s">
        <v>13</v>
      </c>
      <c r="K54" s="96"/>
      <c r="L54" s="93"/>
      <c r="M54" s="93"/>
      <c r="N54" s="93"/>
      <c r="O54" s="93"/>
      <c r="P54" s="109" t="s">
        <v>95</v>
      </c>
      <c r="Q54" s="109"/>
      <c r="R54" s="109"/>
      <c r="S54" s="109"/>
      <c r="T54" s="109"/>
      <c r="U54" s="109"/>
      <c r="V54" s="109"/>
      <c r="W54" s="109"/>
      <c r="X54" s="109"/>
    </row>
    <row r="55" spans="1:24" ht="12.75">
      <c r="A55" s="65"/>
      <c r="C55" s="94" t="s">
        <v>14</v>
      </c>
      <c r="D55" s="115" t="s">
        <v>15</v>
      </c>
      <c r="E55" s="115"/>
      <c r="F55" s="115"/>
      <c r="G55" s="115"/>
      <c r="H55" s="115"/>
      <c r="I55" s="116"/>
      <c r="J55" s="61"/>
      <c r="L55" s="14"/>
      <c r="M55" s="14"/>
      <c r="N55" s="14"/>
      <c r="O55" s="14"/>
      <c r="P55" s="109"/>
      <c r="Q55" s="109"/>
      <c r="R55" s="109"/>
      <c r="S55" s="109"/>
      <c r="T55" s="109"/>
      <c r="U55" s="109"/>
      <c r="V55" s="109"/>
      <c r="W55" s="109"/>
      <c r="X55" s="109"/>
    </row>
    <row r="56" spans="1:24" ht="12.75">
      <c r="A56" s="65"/>
      <c r="C56" s="94" t="s">
        <v>16</v>
      </c>
      <c r="D56" s="107" t="s">
        <v>17</v>
      </c>
      <c r="E56" s="104"/>
      <c r="F56" s="104"/>
      <c r="G56" s="104"/>
      <c r="H56" s="104"/>
      <c r="I56" s="108"/>
      <c r="J56" s="61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</row>
    <row r="57" spans="1:24" ht="15">
      <c r="A57" s="65"/>
      <c r="C57" s="11"/>
      <c r="D57" s="14"/>
      <c r="E57" s="14"/>
      <c r="F57" s="14"/>
      <c r="G57" s="14"/>
      <c r="H57" s="14"/>
      <c r="I57" s="66"/>
      <c r="J57" s="7" t="s">
        <v>18</v>
      </c>
      <c r="K57" s="7"/>
      <c r="L57" s="7"/>
      <c r="M57" s="7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</row>
    <row r="58" spans="1:24" ht="12.75">
      <c r="A58" s="65"/>
      <c r="I58" s="65"/>
      <c r="J58" s="92" t="s">
        <v>19</v>
      </c>
      <c r="K58" s="8"/>
      <c r="L58" s="57"/>
      <c r="M58" s="8"/>
      <c r="N58" s="14"/>
      <c r="O58" s="14"/>
      <c r="P58" s="104" t="s">
        <v>96</v>
      </c>
      <c r="Q58" s="104"/>
      <c r="R58" s="104"/>
      <c r="S58" s="104"/>
      <c r="T58" s="104"/>
      <c r="U58" s="104"/>
      <c r="V58" s="104"/>
      <c r="W58" s="104"/>
      <c r="X58" s="104"/>
    </row>
    <row r="59" spans="1:24" ht="15">
      <c r="A59" s="65"/>
      <c r="B59" s="69" t="s">
        <v>20</v>
      </c>
      <c r="I59" s="65"/>
      <c r="J59" s="92" t="s">
        <v>21</v>
      </c>
      <c r="K59" s="8"/>
      <c r="L59" s="57"/>
      <c r="M59" s="8"/>
      <c r="N59" s="14"/>
      <c r="O59" s="14"/>
      <c r="P59" s="104" t="s">
        <v>97</v>
      </c>
      <c r="Q59" s="104"/>
      <c r="R59" s="104"/>
      <c r="S59" s="104"/>
      <c r="T59" s="104"/>
      <c r="U59" s="104"/>
      <c r="V59" s="104"/>
      <c r="W59" s="104"/>
      <c r="X59" s="104"/>
    </row>
    <row r="60" spans="1:24" ht="12.75">
      <c r="A60" s="65"/>
      <c r="C60" s="94" t="s">
        <v>10</v>
      </c>
      <c r="D60" s="109" t="s">
        <v>22</v>
      </c>
      <c r="E60" s="110"/>
      <c r="F60" s="110"/>
      <c r="G60" s="110"/>
      <c r="H60" s="110"/>
      <c r="I60" s="111"/>
      <c r="J60" s="92" t="s">
        <v>23</v>
      </c>
      <c r="K60" s="8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</row>
    <row r="61" spans="1:24" ht="12.75">
      <c r="A61" s="65"/>
      <c r="D61" s="110"/>
      <c r="E61" s="110"/>
      <c r="F61" s="110"/>
      <c r="G61" s="110"/>
      <c r="H61" s="110"/>
      <c r="I61" s="111"/>
      <c r="J61" s="92" t="s">
        <v>16</v>
      </c>
      <c r="K61" s="8"/>
      <c r="L61" s="57"/>
      <c r="M61" s="112" t="s">
        <v>99</v>
      </c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</row>
    <row r="62" spans="1:24" ht="12.75">
      <c r="A62" s="65"/>
      <c r="C62" s="11"/>
      <c r="D62" s="18"/>
      <c r="E62" s="18"/>
      <c r="F62" s="18"/>
      <c r="G62" s="18"/>
      <c r="H62" s="18"/>
      <c r="I62" s="63"/>
      <c r="J62" s="92" t="s">
        <v>10</v>
      </c>
      <c r="K62" s="8"/>
      <c r="L62" s="57"/>
      <c r="M62" s="8"/>
      <c r="N62" s="109" t="s">
        <v>98</v>
      </c>
      <c r="O62" s="109"/>
      <c r="P62" s="109"/>
      <c r="Q62" s="109"/>
      <c r="R62" s="109"/>
      <c r="S62" s="109"/>
      <c r="T62" s="109"/>
      <c r="U62" s="109"/>
      <c r="V62" s="109"/>
      <c r="W62" s="109"/>
      <c r="X62" s="109"/>
    </row>
    <row r="63" spans="1:24" ht="12.75">
      <c r="A63" s="65"/>
      <c r="C63" s="11"/>
      <c r="D63" s="18"/>
      <c r="E63" s="18"/>
      <c r="F63" s="18"/>
      <c r="G63" s="18"/>
      <c r="H63" s="18"/>
      <c r="I63" s="63"/>
      <c r="J63" s="61"/>
      <c r="L63" s="14"/>
      <c r="M63" s="14"/>
      <c r="N63" s="109"/>
      <c r="O63" s="109"/>
      <c r="P63" s="109"/>
      <c r="Q63" s="109"/>
      <c r="R63" s="109"/>
      <c r="S63" s="109"/>
      <c r="T63" s="109"/>
      <c r="U63" s="109"/>
      <c r="V63" s="109"/>
      <c r="W63" s="109"/>
      <c r="X63" s="109"/>
    </row>
    <row r="64" spans="1:24" ht="12.75">
      <c r="A64" s="65"/>
      <c r="C64" s="12"/>
      <c r="D64" s="15"/>
      <c r="E64" s="15"/>
      <c r="F64" s="15"/>
      <c r="G64" s="15"/>
      <c r="H64" s="15"/>
      <c r="I64" s="64"/>
      <c r="J64" s="61"/>
      <c r="L64" s="14"/>
      <c r="M64" s="14"/>
      <c r="N64" s="109"/>
      <c r="O64" s="109"/>
      <c r="P64" s="109"/>
      <c r="Q64" s="109"/>
      <c r="R64" s="109"/>
      <c r="S64" s="109"/>
      <c r="T64" s="109"/>
      <c r="U64" s="109"/>
      <c r="V64" s="109"/>
      <c r="W64" s="109"/>
      <c r="X64" s="109"/>
    </row>
    <row r="65" spans="1:24" ht="12.75">
      <c r="A65" s="65"/>
      <c r="I65" s="65"/>
      <c r="J65" s="61"/>
      <c r="L65" s="14"/>
      <c r="M65" s="14"/>
      <c r="N65" s="109"/>
      <c r="O65" s="109"/>
      <c r="P65" s="109"/>
      <c r="Q65" s="109"/>
      <c r="R65" s="109"/>
      <c r="S65" s="109"/>
      <c r="T65" s="109"/>
      <c r="U65" s="109"/>
      <c r="V65" s="109"/>
      <c r="W65" s="109"/>
      <c r="X65" s="109"/>
    </row>
    <row r="66" spans="1:24" ht="15">
      <c r="A66" s="65"/>
      <c r="I66" s="65"/>
      <c r="J66" s="7" t="s">
        <v>24</v>
      </c>
      <c r="K66" s="7"/>
      <c r="L66" s="7"/>
      <c r="M66" s="7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</row>
    <row r="67" spans="1:24" ht="12.75">
      <c r="A67" s="65"/>
      <c r="B67" s="70"/>
      <c r="I67" s="65"/>
      <c r="J67" s="92" t="s">
        <v>25</v>
      </c>
      <c r="K67" s="8"/>
      <c r="L67" s="57"/>
      <c r="M67" s="8"/>
      <c r="N67" s="14"/>
      <c r="O67" s="14"/>
      <c r="P67" s="14"/>
      <c r="Q67" s="14"/>
      <c r="R67" s="104" t="s">
        <v>26</v>
      </c>
      <c r="S67" s="104"/>
      <c r="T67" s="104"/>
      <c r="U67" s="104"/>
      <c r="V67" s="104"/>
      <c r="W67" s="104"/>
      <c r="X67" s="104"/>
    </row>
    <row r="68" spans="1:24" ht="12.75">
      <c r="A68" s="65"/>
      <c r="B68" s="17"/>
      <c r="C68" s="17"/>
      <c r="D68" s="17"/>
      <c r="E68" s="17"/>
      <c r="F68" s="17"/>
      <c r="G68" s="17"/>
      <c r="H68" s="17"/>
      <c r="I68" s="64"/>
      <c r="J68" s="92" t="s">
        <v>27</v>
      </c>
      <c r="K68" s="8"/>
      <c r="L68" s="113">
        <v>3</v>
      </c>
      <c r="M68" s="113"/>
      <c r="N68" s="104" t="s">
        <v>28</v>
      </c>
      <c r="O68" s="104"/>
      <c r="P68" s="104"/>
      <c r="Q68" s="104"/>
      <c r="R68" s="104"/>
      <c r="S68" s="104"/>
      <c r="T68" s="104"/>
      <c r="U68" s="104"/>
      <c r="V68" s="104"/>
      <c r="W68" s="104"/>
      <c r="X68" s="104"/>
    </row>
    <row r="69" spans="1:24" ht="12.75">
      <c r="A69" s="65"/>
      <c r="B69" s="17"/>
      <c r="C69" s="17"/>
      <c r="D69" s="17"/>
      <c r="E69" s="17"/>
      <c r="F69" s="17"/>
      <c r="G69" s="17"/>
      <c r="H69" s="17"/>
      <c r="I69" s="64"/>
      <c r="J69" s="92" t="s">
        <v>29</v>
      </c>
      <c r="K69" s="8"/>
      <c r="L69" s="57"/>
      <c r="M69" s="104" t="s">
        <v>30</v>
      </c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</row>
    <row r="70" spans="1:24" ht="12.75">
      <c r="A70" s="65"/>
      <c r="B70" s="17"/>
      <c r="C70" s="17"/>
      <c r="D70" s="17"/>
      <c r="E70" s="17"/>
      <c r="F70" s="17"/>
      <c r="G70" s="17"/>
      <c r="H70" s="17"/>
      <c r="I70" s="64"/>
      <c r="J70" s="92" t="s">
        <v>4</v>
      </c>
      <c r="K70" s="8"/>
      <c r="L70" s="57"/>
      <c r="M70" s="8"/>
      <c r="N70" s="14"/>
      <c r="O70" s="104"/>
      <c r="P70" s="104"/>
      <c r="Q70" s="104"/>
      <c r="R70" s="104"/>
      <c r="S70" s="104"/>
      <c r="T70" s="104"/>
      <c r="U70" s="104"/>
      <c r="V70" s="104"/>
      <c r="W70" s="104"/>
      <c r="X70" s="104"/>
    </row>
    <row r="71" spans="1:24" ht="12.75">
      <c r="A71" s="65"/>
      <c r="B71" s="17"/>
      <c r="C71" s="17"/>
      <c r="D71" s="17"/>
      <c r="E71" s="17"/>
      <c r="F71" s="17"/>
      <c r="G71" s="17"/>
      <c r="H71" s="17"/>
      <c r="I71" s="64"/>
      <c r="J71" s="92" t="s">
        <v>31</v>
      </c>
      <c r="K71" s="8"/>
      <c r="L71" s="57"/>
      <c r="M71" s="8"/>
      <c r="N71" s="14"/>
      <c r="O71" s="14"/>
      <c r="P71" s="14"/>
      <c r="Q71" s="14"/>
      <c r="R71" s="14"/>
      <c r="S71" s="105">
        <v>110</v>
      </c>
      <c r="T71" s="105"/>
      <c r="U71" s="105"/>
      <c r="V71" s="105"/>
      <c r="W71" s="105"/>
      <c r="X71" s="105"/>
    </row>
    <row r="72" spans="1:24" ht="12.75">
      <c r="A72" s="65"/>
      <c r="B72" s="17"/>
      <c r="C72" s="17"/>
      <c r="D72" s="17"/>
      <c r="E72" s="17"/>
      <c r="F72" s="17"/>
      <c r="G72" s="17"/>
      <c r="H72" s="17"/>
      <c r="I72" s="64"/>
      <c r="J72" s="59"/>
      <c r="K72" s="8"/>
      <c r="L72" s="8"/>
      <c r="M72" s="8"/>
      <c r="N72" s="14"/>
      <c r="O72" s="14"/>
      <c r="P72" s="14"/>
      <c r="Q72" s="14"/>
      <c r="R72" s="14"/>
      <c r="S72" s="16"/>
      <c r="T72" s="16"/>
      <c r="U72" s="16"/>
      <c r="V72" s="16"/>
      <c r="W72" s="16"/>
      <c r="X72" s="16"/>
    </row>
    <row r="73" spans="1:24" ht="15">
      <c r="A73" s="65"/>
      <c r="B73" s="17"/>
      <c r="C73" s="17"/>
      <c r="D73" s="17"/>
      <c r="E73" s="17"/>
      <c r="F73" s="17"/>
      <c r="G73" s="17"/>
      <c r="H73" s="17"/>
      <c r="I73" s="64"/>
      <c r="J73" s="7" t="s">
        <v>32</v>
      </c>
      <c r="K73" s="8"/>
      <c r="L73" s="8"/>
      <c r="M73" s="8"/>
      <c r="N73" s="14"/>
      <c r="O73" s="14"/>
      <c r="P73" s="14"/>
      <c r="Q73" s="14"/>
      <c r="R73" s="14"/>
      <c r="S73" s="16"/>
      <c r="T73" s="16"/>
      <c r="U73" s="16"/>
      <c r="V73" s="16"/>
      <c r="W73" s="16"/>
      <c r="X73" s="16"/>
    </row>
    <row r="74" spans="1:24" ht="12.75">
      <c r="A74" s="65"/>
      <c r="B74" s="17"/>
      <c r="C74" s="17"/>
      <c r="D74" s="17"/>
      <c r="E74" s="17"/>
      <c r="F74" s="17"/>
      <c r="G74" s="17"/>
      <c r="H74" s="17"/>
      <c r="I74" s="64"/>
      <c r="J74" s="92" t="s">
        <v>2</v>
      </c>
      <c r="K74" s="8"/>
      <c r="L74" s="57"/>
      <c r="M74" s="104">
        <v>1</v>
      </c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</row>
    <row r="75" spans="1:24" ht="12.75">
      <c r="A75" s="65"/>
      <c r="B75" s="17"/>
      <c r="C75" s="17"/>
      <c r="D75" s="17"/>
      <c r="E75" s="17"/>
      <c r="F75" s="17"/>
      <c r="G75" s="17"/>
      <c r="H75" s="17"/>
      <c r="I75" s="64"/>
      <c r="J75" s="92" t="s">
        <v>33</v>
      </c>
      <c r="K75" s="8"/>
      <c r="L75" s="57"/>
      <c r="M75" s="8"/>
      <c r="N75" s="14"/>
      <c r="O75" s="14"/>
      <c r="P75" s="14"/>
      <c r="Q75" s="106">
        <v>45849</v>
      </c>
      <c r="R75" s="106"/>
      <c r="S75" s="106"/>
      <c r="T75" s="106"/>
      <c r="U75" s="106"/>
      <c r="V75" s="106"/>
      <c r="W75" s="106"/>
      <c r="X75" s="106"/>
    </row>
    <row r="76" spans="1:24" ht="12.75">
      <c r="A76" s="65"/>
      <c r="B76" s="17"/>
      <c r="C76" s="17"/>
      <c r="D76" s="17"/>
      <c r="E76" s="17"/>
      <c r="F76" s="17"/>
      <c r="G76" s="17"/>
      <c r="H76" s="17"/>
      <c r="I76" s="64"/>
      <c r="J76" s="92" t="s">
        <v>34</v>
      </c>
      <c r="K76" s="8"/>
      <c r="L76" s="57"/>
      <c r="M76" s="8"/>
      <c r="N76" s="14"/>
      <c r="O76" s="104" t="s">
        <v>35</v>
      </c>
      <c r="P76" s="104"/>
      <c r="Q76" s="104"/>
      <c r="R76" s="104"/>
      <c r="S76" s="104"/>
      <c r="T76" s="104"/>
      <c r="U76" s="104"/>
      <c r="V76" s="104"/>
      <c r="W76" s="104"/>
      <c r="X76" s="104"/>
    </row>
    <row r="77" spans="1:24" ht="12.75">
      <c r="A77" s="65"/>
      <c r="B77" s="17"/>
      <c r="C77" s="17"/>
      <c r="D77" s="17"/>
      <c r="E77" s="17"/>
      <c r="F77" s="17"/>
      <c r="G77" s="17"/>
      <c r="H77" s="17"/>
      <c r="I77" s="64"/>
      <c r="J77" s="92" t="s">
        <v>36</v>
      </c>
      <c r="K77" s="8"/>
      <c r="L77" s="57"/>
      <c r="M77" s="8"/>
      <c r="N77" s="14"/>
      <c r="O77" s="104" t="s">
        <v>37</v>
      </c>
      <c r="P77" s="104"/>
      <c r="Q77" s="104"/>
      <c r="R77" s="104"/>
      <c r="S77" s="104"/>
      <c r="T77" s="104"/>
      <c r="U77" s="104"/>
      <c r="V77" s="104"/>
      <c r="W77" s="104"/>
      <c r="X77" s="104"/>
    </row>
    <row r="78" spans="1:24" ht="12.75">
      <c r="A78" s="65"/>
      <c r="I78" s="65"/>
      <c r="J78" s="59"/>
      <c r="K78" s="8"/>
      <c r="L78" s="8"/>
      <c r="M78" s="8"/>
      <c r="N78" s="14"/>
      <c r="O78" s="14"/>
      <c r="P78" s="14"/>
      <c r="Q78" s="14"/>
      <c r="R78" s="14"/>
      <c r="S78" s="16"/>
      <c r="T78" s="16"/>
      <c r="U78" s="16"/>
      <c r="V78" s="16"/>
      <c r="W78" s="16"/>
      <c r="X78" s="16"/>
    </row>
    <row r="79" spans="1:24" ht="15">
      <c r="A79" s="65"/>
      <c r="I79" s="65"/>
      <c r="J79" s="7" t="s">
        <v>38</v>
      </c>
      <c r="K79" s="8"/>
      <c r="L79" s="8"/>
      <c r="M79" s="8"/>
      <c r="N79" s="14"/>
      <c r="O79" s="14"/>
      <c r="P79" s="14"/>
      <c r="Q79" s="14"/>
      <c r="R79" s="14"/>
      <c r="S79" s="16"/>
      <c r="T79" s="16"/>
      <c r="U79" s="16"/>
      <c r="V79" s="16"/>
      <c r="W79" s="16"/>
      <c r="X79" s="16"/>
    </row>
    <row r="80" spans="1:24" ht="12.75">
      <c r="A80" s="65"/>
      <c r="I80" s="65"/>
      <c r="J80" s="92" t="s">
        <v>39</v>
      </c>
      <c r="K80" s="8"/>
      <c r="L80" s="57"/>
      <c r="M80" s="8"/>
      <c r="N80" s="14"/>
      <c r="O80" s="14"/>
      <c r="P80" s="104"/>
      <c r="Q80" s="104"/>
      <c r="R80" s="104"/>
      <c r="S80" s="104"/>
      <c r="T80" s="104"/>
      <c r="U80" s="104"/>
      <c r="V80" s="104"/>
      <c r="W80" s="104"/>
      <c r="X80" s="104"/>
    </row>
    <row r="81" spans="1:24" ht="12.75">
      <c r="A81" s="65"/>
      <c r="I81" s="65"/>
      <c r="J81" s="92" t="s">
        <v>40</v>
      </c>
      <c r="K81" s="8"/>
      <c r="L81" s="57"/>
      <c r="M81" s="8"/>
      <c r="N81" s="14"/>
      <c r="O81" s="14"/>
      <c r="P81" s="14"/>
      <c r="Q81" s="103"/>
      <c r="R81" s="104"/>
      <c r="S81" s="104"/>
      <c r="T81" s="104"/>
      <c r="U81" s="104"/>
      <c r="V81" s="104"/>
      <c r="W81" s="104"/>
      <c r="X81" s="104"/>
    </row>
    <row r="82" spans="1:24" ht="12.75">
      <c r="A82" s="65"/>
      <c r="I82" s="65"/>
    </row>
    <row r="83" spans="1:24" ht="12.75">
      <c r="A83" s="65"/>
      <c r="I83" s="65"/>
    </row>
    <row r="84" spans="1:24" ht="12.75">
      <c r="A84" s="65"/>
      <c r="I84" s="65"/>
    </row>
    <row r="85" spans="1:24" ht="12.75">
      <c r="A85" s="65"/>
      <c r="I85" s="65"/>
    </row>
    <row r="86" spans="1:24" ht="12.75">
      <c r="A86" s="65"/>
      <c r="I86" s="65"/>
    </row>
    <row r="87" spans="1:24" ht="12.75">
      <c r="A87" s="65"/>
      <c r="I87" s="65"/>
    </row>
    <row r="88" spans="1:24" ht="12.75">
      <c r="A88" s="65"/>
      <c r="I88" s="65"/>
    </row>
    <row r="89" spans="1:24" ht="12.75">
      <c r="A89" s="65"/>
      <c r="I89" s="65"/>
    </row>
    <row r="90" spans="1:24" ht="12.75">
      <c r="A90" s="65"/>
      <c r="I90" s="65"/>
    </row>
    <row r="91" spans="1:24" ht="12.75">
      <c r="A91" s="65"/>
      <c r="I91" s="65"/>
    </row>
    <row r="92" spans="1:24" ht="12.75">
      <c r="A92" s="65"/>
      <c r="I92" s="65"/>
    </row>
    <row r="93" spans="1:24" ht="12.75">
      <c r="A93" s="65"/>
      <c r="I93" s="65"/>
    </row>
    <row r="94" spans="1:24" ht="12.75">
      <c r="A94" s="65"/>
      <c r="I94" s="65"/>
    </row>
    <row r="95" spans="1:24" ht="12.75">
      <c r="A95" s="65"/>
      <c r="I95" s="65"/>
    </row>
    <row r="96" spans="1:24" ht="12.75">
      <c r="A96" s="65"/>
      <c r="I96" s="65"/>
    </row>
    <row r="97" spans="1:9" ht="12.75">
      <c r="A97" s="65"/>
      <c r="I97" s="65"/>
    </row>
    <row r="98" spans="1:9" ht="12.75">
      <c r="A98" s="65"/>
      <c r="I98" s="65"/>
    </row>
    <row r="99" spans="1:9" ht="12.75">
      <c r="A99" s="65"/>
      <c r="B99" s="71"/>
      <c r="C99" s="72"/>
      <c r="D99" s="72"/>
      <c r="E99" s="72"/>
      <c r="F99" s="72"/>
      <c r="G99" s="72"/>
      <c r="H99" s="72"/>
      <c r="I99" s="73"/>
    </row>
  </sheetData>
  <mergeCells count="41">
    <mergeCell ref="Q49:X50"/>
    <mergeCell ref="S6:X10"/>
    <mergeCell ref="A11:W13"/>
    <mergeCell ref="X11:X13"/>
    <mergeCell ref="B14:R16"/>
    <mergeCell ref="S14:X16"/>
    <mergeCell ref="S31:X43"/>
    <mergeCell ref="B37:R37"/>
    <mergeCell ref="B38:R40"/>
    <mergeCell ref="A41:C41"/>
    <mergeCell ref="D41:Q41"/>
    <mergeCell ref="A42:C42"/>
    <mergeCell ref="D42:Q42"/>
    <mergeCell ref="A43:C43"/>
    <mergeCell ref="D43:Q43"/>
    <mergeCell ref="J45:X46"/>
    <mergeCell ref="Q51:X51"/>
    <mergeCell ref="P52:X52"/>
    <mergeCell ref="D53:I54"/>
    <mergeCell ref="O53:X53"/>
    <mergeCell ref="P54:X55"/>
    <mergeCell ref="D55:I55"/>
    <mergeCell ref="O70:X70"/>
    <mergeCell ref="D56:I56"/>
    <mergeCell ref="P58:X58"/>
    <mergeCell ref="P59:X59"/>
    <mergeCell ref="D60:I61"/>
    <mergeCell ref="L60:X60"/>
    <mergeCell ref="M61:X61"/>
    <mergeCell ref="N62:X65"/>
    <mergeCell ref="R67:X67"/>
    <mergeCell ref="L68:M68"/>
    <mergeCell ref="N68:X68"/>
    <mergeCell ref="M69:X69"/>
    <mergeCell ref="Q81:X81"/>
    <mergeCell ref="S71:X71"/>
    <mergeCell ref="M74:X74"/>
    <mergeCell ref="Q75:X75"/>
    <mergeCell ref="O76:X76"/>
    <mergeCell ref="O77:X77"/>
    <mergeCell ref="P80:X80"/>
  </mergeCells>
  <hyperlinks>
    <hyperlink ref="D56" r:id="rId1" xr:uid="{845B507D-E1D8-47F1-A47A-E626B54A734B}"/>
    <hyperlink ref="M61" r:id="rId2" xr:uid="{00A77E8C-4994-4C3A-BF5D-372ED805E528}"/>
  </hyperlinks>
  <printOptions horizontalCentered="1" verticalCentered="1"/>
  <pageMargins left="3.937007874015748E-2" right="3.937007874015748E-2" top="0.35433070866141736" bottom="0.39370078740157483" header="0.11811023622047245" footer="0.11811023622047245"/>
  <pageSetup paperSize="9" fitToHeight="0" orientation="portrait" r:id="rId3"/>
  <rowBreaks count="1" manualBreakCount="1">
    <brk id="44" max="16383" man="1"/>
  </rowBrea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14D81-9865-4A02-8AE5-3BC5583661DA}">
  <sheetPr>
    <tabColor rgb="FF7030A0"/>
    <pageSetUpPr fitToPage="1"/>
  </sheetPr>
  <dimension ref="A1:N58"/>
  <sheetViews>
    <sheetView zoomScaleNormal="100" workbookViewId="0">
      <pane ySplit="4" topLeftCell="A5" activePane="bottomLeft" state="frozen"/>
      <selection activeCell="Z40" sqref="Z40"/>
      <selection pane="bottomLeft" activeCell="B32" sqref="B32"/>
    </sheetView>
  </sheetViews>
  <sheetFormatPr baseColWidth="10" defaultColWidth="3.7109375" defaultRowHeight="12.75"/>
  <cols>
    <col min="1" max="1" width="9.7109375" customWidth="1"/>
    <col min="2" max="2" width="68.28515625" customWidth="1"/>
    <col min="3" max="3" width="7" bestFit="1" customWidth="1"/>
    <col min="4" max="4" width="15.5703125" bestFit="1" customWidth="1"/>
    <col min="5" max="5" width="15.42578125" customWidth="1"/>
    <col min="6" max="6" width="15.7109375" customWidth="1"/>
    <col min="14" max="14" width="10.85546875" style="98" bestFit="1" customWidth="1"/>
  </cols>
  <sheetData>
    <row r="1" spans="1:14" hidden="1"/>
    <row r="2" spans="1:14" ht="18" hidden="1">
      <c r="A2" s="36"/>
      <c r="E2" s="38" t="e">
        <f>titre_document</f>
        <v>#REF!</v>
      </c>
      <c r="F2" s="37" t="e">
        <f>date_indice</f>
        <v>#REF!</v>
      </c>
    </row>
    <row r="3" spans="1:14" ht="36" hidden="1" customHeight="1">
      <c r="A3" s="36"/>
      <c r="E3" s="35" t="e">
        <f>titre_affaire</f>
        <v>#REF!</v>
      </c>
      <c r="F3" s="34" t="e">
        <f>"Ind : "&amp;indice</f>
        <v>#REF!</v>
      </c>
    </row>
    <row r="4" spans="1:14" ht="45" customHeight="1">
      <c r="A4" s="142" t="str">
        <f ca="1">RIGHT(CELL("nomfichier",A1),LEN(CELL("nomfichier",A1))-FIND("]",CELL("nomfichier",A1)))</f>
        <v>R+1 PJ CHAMBERY</v>
      </c>
      <c r="B4" s="143"/>
      <c r="C4" s="144"/>
      <c r="D4" s="145"/>
      <c r="E4" s="146"/>
      <c r="F4" s="147"/>
    </row>
    <row r="5" spans="1:14" ht="15.75">
      <c r="A5" s="85" t="s">
        <v>41</v>
      </c>
      <c r="B5" s="85" t="s">
        <v>42</v>
      </c>
      <c r="C5" s="85" t="s">
        <v>43</v>
      </c>
      <c r="D5" s="86" t="s">
        <v>44</v>
      </c>
      <c r="E5" s="86" t="s">
        <v>45</v>
      </c>
      <c r="F5" s="87" t="s">
        <v>46</v>
      </c>
    </row>
    <row r="6" spans="1:14" ht="26.25">
      <c r="A6" s="79"/>
      <c r="B6" s="97"/>
      <c r="C6" s="79"/>
      <c r="D6" s="99"/>
      <c r="E6" s="99"/>
      <c r="F6" s="79"/>
    </row>
    <row r="7" spans="1:14" ht="16.5" thickBot="1">
      <c r="A7" s="79"/>
      <c r="B7" s="79"/>
      <c r="C7" s="79"/>
      <c r="D7" s="100"/>
      <c r="E7" s="100"/>
      <c r="F7" s="79"/>
    </row>
    <row r="8" spans="1:14" ht="14.25" thickTop="1" thickBot="1">
      <c r="A8" s="88" t="s">
        <v>47</v>
      </c>
      <c r="B8" s="89" t="s">
        <v>48</v>
      </c>
      <c r="C8" s="90"/>
      <c r="D8" s="101"/>
      <c r="E8" s="102"/>
      <c r="F8" s="91"/>
      <c r="N8"/>
    </row>
    <row r="9" spans="1:14" ht="14.25" thickTop="1" thickBot="1">
      <c r="A9" s="88" t="s">
        <v>49</v>
      </c>
      <c r="B9" s="89" t="s">
        <v>50</v>
      </c>
      <c r="C9" s="90"/>
      <c r="D9" s="101"/>
      <c r="E9" s="102"/>
      <c r="F9" s="91">
        <f>F10</f>
        <v>0</v>
      </c>
      <c r="N9"/>
    </row>
    <row r="10" spans="1:14" ht="13.5" thickTop="1">
      <c r="A10" s="88" t="s">
        <v>51</v>
      </c>
      <c r="B10" s="89" t="s">
        <v>100</v>
      </c>
      <c r="C10" s="90"/>
      <c r="D10" s="101"/>
      <c r="E10" s="102"/>
      <c r="F10" s="91">
        <f>SUM(F11:F19)</f>
        <v>0</v>
      </c>
      <c r="N10"/>
    </row>
    <row r="11" spans="1:14">
      <c r="A11" s="76"/>
      <c r="B11" s="44" t="s">
        <v>59</v>
      </c>
      <c r="C11" s="55" t="s">
        <v>52</v>
      </c>
      <c r="D11" s="56">
        <v>1</v>
      </c>
      <c r="E11" s="78"/>
      <c r="F11" s="78">
        <f>Comparatif23[[#This Row],[PU1]]*Comparatif23[[#This Row],[QTE ENT 1]]</f>
        <v>0</v>
      </c>
    </row>
    <row r="12" spans="1:14">
      <c r="A12" s="41"/>
      <c r="B12" s="44" t="s">
        <v>101</v>
      </c>
      <c r="C12" s="55" t="s">
        <v>52</v>
      </c>
      <c r="D12" s="56">
        <v>8</v>
      </c>
      <c r="E12" s="78"/>
      <c r="F12" s="78">
        <f>Comparatif23[[#This Row],[PU1]]*Comparatif23[[#This Row],[QTE ENT 1]]</f>
        <v>0</v>
      </c>
    </row>
    <row r="13" spans="1:14">
      <c r="A13" s="41"/>
      <c r="B13" s="44" t="s">
        <v>102</v>
      </c>
      <c r="C13" s="55" t="s">
        <v>52</v>
      </c>
      <c r="D13" s="56">
        <v>2</v>
      </c>
      <c r="E13" s="78"/>
      <c r="F13" s="78">
        <f>Comparatif23[[#This Row],[PU1]]*Comparatif23[[#This Row],[QTE ENT 1]]</f>
        <v>0</v>
      </c>
    </row>
    <row r="14" spans="1:14">
      <c r="A14" s="41"/>
      <c r="B14" s="44" t="s">
        <v>103</v>
      </c>
      <c r="C14" s="55" t="s">
        <v>52</v>
      </c>
      <c r="D14" s="56">
        <v>1</v>
      </c>
      <c r="E14" s="78"/>
      <c r="F14" s="78">
        <f>Comparatif23[[#This Row],[PU1]]*Comparatif23[[#This Row],[QTE ENT 1]]</f>
        <v>0</v>
      </c>
    </row>
    <row r="15" spans="1:14" ht="13.5" customHeight="1">
      <c r="A15" s="41"/>
      <c r="B15" s="44" t="s">
        <v>60</v>
      </c>
      <c r="C15" s="55" t="s">
        <v>52</v>
      </c>
      <c r="D15" s="56">
        <v>1</v>
      </c>
      <c r="E15" s="78"/>
      <c r="F15" s="78">
        <f>Comparatif23[[#This Row],[PU1]]*Comparatif23[[#This Row],[QTE ENT 1]]</f>
        <v>0</v>
      </c>
    </row>
    <row r="16" spans="1:14">
      <c r="A16" s="41"/>
      <c r="B16" s="44" t="s">
        <v>61</v>
      </c>
      <c r="C16" s="55" t="s">
        <v>52</v>
      </c>
      <c r="D16" s="56">
        <v>11</v>
      </c>
      <c r="E16" s="78"/>
      <c r="F16" s="78">
        <f>Comparatif23[[#This Row],[PU1]]*Comparatif23[[#This Row],[QTE ENT 1]]</f>
        <v>0</v>
      </c>
    </row>
    <row r="17" spans="1:14">
      <c r="A17" s="41"/>
      <c r="B17" s="44" t="s">
        <v>62</v>
      </c>
      <c r="C17" s="55" t="s">
        <v>52</v>
      </c>
      <c r="D17" s="56">
        <v>1</v>
      </c>
      <c r="E17" s="78"/>
      <c r="F17" s="78">
        <f>Comparatif23[[#This Row],[PU1]]*Comparatif23[[#This Row],[QTE ENT 1]]</f>
        <v>0</v>
      </c>
    </row>
    <row r="18" spans="1:14">
      <c r="A18" s="41"/>
      <c r="B18" s="44" t="s">
        <v>63</v>
      </c>
      <c r="C18" s="55" t="s">
        <v>52</v>
      </c>
      <c r="D18" s="56">
        <v>1</v>
      </c>
      <c r="E18" s="78"/>
      <c r="F18" s="78">
        <f>Comparatif23[[#This Row],[PU1]]*Comparatif23[[#This Row],[QTE ENT 1]]</f>
        <v>0</v>
      </c>
    </row>
    <row r="19" spans="1:14">
      <c r="A19" s="41"/>
      <c r="B19" s="44" t="s">
        <v>53</v>
      </c>
      <c r="C19" s="55" t="s">
        <v>52</v>
      </c>
      <c r="D19" s="56">
        <v>11</v>
      </c>
      <c r="E19" s="78"/>
      <c r="F19" s="78">
        <f>Comparatif23[[#This Row],[PU1]]*Comparatif23[[#This Row],[QTE ENT 1]]</f>
        <v>0</v>
      </c>
    </row>
    <row r="20" spans="1:14" ht="16.5" thickBot="1">
      <c r="A20" s="41"/>
      <c r="B20" s="44"/>
      <c r="C20" s="55"/>
      <c r="D20" s="100"/>
      <c r="E20" s="78"/>
      <c r="F20" s="78">
        <f>Comparatif23[[#This Row],[PU1]]*Comparatif23[[#This Row],[QTE ENT 1]]</f>
        <v>0</v>
      </c>
    </row>
    <row r="21" spans="1:14" ht="14.25" thickTop="1" thickBot="1">
      <c r="A21" s="88" t="s">
        <v>54</v>
      </c>
      <c r="B21" s="89" t="s">
        <v>55</v>
      </c>
      <c r="C21" s="90"/>
      <c r="D21" s="101"/>
      <c r="E21" s="102"/>
      <c r="F21" s="91">
        <f>F22</f>
        <v>0</v>
      </c>
      <c r="N21"/>
    </row>
    <row r="22" spans="1:14" ht="13.5" thickTop="1">
      <c r="A22" s="88" t="s">
        <v>56</v>
      </c>
      <c r="B22" s="89" t="s">
        <v>100</v>
      </c>
      <c r="C22" s="90"/>
      <c r="D22" s="101"/>
      <c r="E22" s="102"/>
      <c r="F22" s="91">
        <f>SUM(F23:F35)</f>
        <v>0</v>
      </c>
      <c r="N22"/>
    </row>
    <row r="23" spans="1:14">
      <c r="A23" s="83"/>
      <c r="B23" s="44" t="s">
        <v>64</v>
      </c>
      <c r="C23" s="55" t="s">
        <v>52</v>
      </c>
      <c r="D23" s="56">
        <v>1</v>
      </c>
      <c r="E23" s="78"/>
      <c r="F23" s="78">
        <f>Comparatif23[[#This Row],[PU1]]*Comparatif23[[#This Row],[QTE ENT 1]]</f>
        <v>0</v>
      </c>
    </row>
    <row r="24" spans="1:14">
      <c r="A24" s="83"/>
      <c r="B24" s="44" t="s">
        <v>53</v>
      </c>
      <c r="C24" s="55" t="s">
        <v>52</v>
      </c>
      <c r="D24" s="56">
        <v>1</v>
      </c>
      <c r="E24" s="78"/>
      <c r="F24" s="78">
        <f>Comparatif23[[#This Row],[PU1]]*Comparatif23[[#This Row],[QTE ENT 1]]</f>
        <v>0</v>
      </c>
    </row>
    <row r="25" spans="1:14">
      <c r="A25" s="83"/>
      <c r="B25" s="44" t="s">
        <v>65</v>
      </c>
      <c r="C25" s="55" t="s">
        <v>52</v>
      </c>
      <c r="D25" s="56">
        <v>2</v>
      </c>
      <c r="E25" s="78"/>
      <c r="F25" s="78">
        <f>Comparatif23[[#This Row],[PU1]]*Comparatif23[[#This Row],[QTE ENT 1]]</f>
        <v>0</v>
      </c>
    </row>
    <row r="26" spans="1:14">
      <c r="A26" s="83"/>
      <c r="B26" s="44" t="s">
        <v>68</v>
      </c>
      <c r="C26" s="55" t="s">
        <v>52</v>
      </c>
      <c r="D26" s="56">
        <v>1</v>
      </c>
      <c r="E26" s="78"/>
      <c r="F26" s="78">
        <f>Comparatif23[[#This Row],[PU1]]*Comparatif23[[#This Row],[QTE ENT 1]]</f>
        <v>0</v>
      </c>
    </row>
    <row r="27" spans="1:14">
      <c r="A27" s="83"/>
      <c r="B27" s="44" t="s">
        <v>106</v>
      </c>
      <c r="C27" s="55" t="s">
        <v>52</v>
      </c>
      <c r="D27" s="56">
        <v>1</v>
      </c>
      <c r="E27" s="78"/>
      <c r="F27" s="78">
        <f>Comparatif23[[#This Row],[PU1]]*Comparatif23[[#This Row],[QTE ENT 1]]</f>
        <v>0</v>
      </c>
    </row>
    <row r="28" spans="1:14">
      <c r="A28" s="83"/>
      <c r="B28" s="44" t="s">
        <v>104</v>
      </c>
      <c r="C28" s="55" t="s">
        <v>52</v>
      </c>
      <c r="D28" s="56">
        <v>6</v>
      </c>
      <c r="E28" s="78"/>
      <c r="F28" s="78">
        <f>Comparatif23[[#This Row],[PU1]]*Comparatif23[[#This Row],[QTE ENT 1]]</f>
        <v>0</v>
      </c>
    </row>
    <row r="29" spans="1:14">
      <c r="A29" s="83"/>
      <c r="B29" s="44"/>
      <c r="C29" s="55"/>
      <c r="D29" s="56"/>
      <c r="E29" s="78"/>
      <c r="F29" s="78"/>
    </row>
    <row r="30" spans="1:14">
      <c r="A30" s="83"/>
      <c r="B30" s="44" t="s">
        <v>105</v>
      </c>
      <c r="C30" s="55" t="s">
        <v>52</v>
      </c>
      <c r="D30" s="56">
        <v>1</v>
      </c>
      <c r="E30" s="78"/>
      <c r="F30" s="78">
        <f>Comparatif23[[#This Row],[PU1]]*Comparatif23[[#This Row],[QTE ENT 1]]</f>
        <v>0</v>
      </c>
    </row>
    <row r="31" spans="1:14">
      <c r="A31" s="83"/>
      <c r="B31" s="44" t="s">
        <v>53</v>
      </c>
      <c r="C31" s="55" t="s">
        <v>52</v>
      </c>
      <c r="D31" s="56">
        <v>1</v>
      </c>
      <c r="E31" s="78"/>
      <c r="F31" s="78">
        <f>Comparatif23[[#This Row],[PU1]]*Comparatif23[[#This Row],[QTE ENT 1]]</f>
        <v>0</v>
      </c>
    </row>
    <row r="32" spans="1:14">
      <c r="A32" s="83"/>
      <c r="B32" s="44" t="s">
        <v>66</v>
      </c>
      <c r="C32" s="55" t="s">
        <v>52</v>
      </c>
      <c r="D32" s="56">
        <v>3</v>
      </c>
      <c r="E32" s="78"/>
      <c r="F32" s="78">
        <f>Comparatif23[[#This Row],[PU1]]*Comparatif23[[#This Row],[QTE ENT 1]]</f>
        <v>0</v>
      </c>
    </row>
    <row r="33" spans="1:6">
      <c r="A33" s="83"/>
      <c r="B33" s="44" t="s">
        <v>67</v>
      </c>
      <c r="C33" s="55" t="s">
        <v>52</v>
      </c>
      <c r="D33" s="56">
        <v>1</v>
      </c>
      <c r="E33" s="78"/>
      <c r="F33" s="78">
        <f>Comparatif23[[#This Row],[PU1]]*Comparatif23[[#This Row],[QTE ENT 1]]</f>
        <v>0</v>
      </c>
    </row>
    <row r="34" spans="1:6">
      <c r="A34" s="83"/>
      <c r="B34" s="44" t="s">
        <v>68</v>
      </c>
      <c r="C34" s="55" t="s">
        <v>52</v>
      </c>
      <c r="D34" s="56">
        <v>1</v>
      </c>
      <c r="E34" s="78"/>
      <c r="F34" s="78">
        <f>Comparatif23[[#This Row],[PU1]]*Comparatif23[[#This Row],[QTE ENT 1]]</f>
        <v>0</v>
      </c>
    </row>
    <row r="35" spans="1:6">
      <c r="A35" s="83"/>
      <c r="B35" s="44" t="s">
        <v>69</v>
      </c>
      <c r="C35" s="55" t="s">
        <v>52</v>
      </c>
      <c r="D35" s="56">
        <v>1</v>
      </c>
      <c r="E35" s="78"/>
      <c r="F35" s="78">
        <f>Comparatif23[[#This Row],[PU1]]*Comparatif23[[#This Row],[QTE ENT 1]]</f>
        <v>0</v>
      </c>
    </row>
    <row r="36" spans="1:6" ht="13.5" thickBot="1">
      <c r="A36" s="83"/>
      <c r="B36" s="44"/>
      <c r="C36" s="55"/>
      <c r="D36" s="56"/>
      <c r="E36" s="78"/>
      <c r="F36" s="78"/>
    </row>
    <row r="37" spans="1:6" ht="16.5" thickTop="1">
      <c r="A37" s="33"/>
      <c r="B37" s="32" t="s">
        <v>57</v>
      </c>
      <c r="C37" s="31"/>
      <c r="D37" s="40"/>
      <c r="E37" s="39"/>
      <c r="F37" s="80">
        <f>F21+F9+F8</f>
        <v>0</v>
      </c>
    </row>
    <row r="38" spans="1:6" ht="15.75">
      <c r="A38" s="27"/>
      <c r="B38" s="28">
        <v>0.2</v>
      </c>
      <c r="C38" s="26"/>
      <c r="D38" s="27"/>
      <c r="E38" s="26"/>
      <c r="F38" s="74">
        <f>F37*0.2</f>
        <v>0</v>
      </c>
    </row>
    <row r="39" spans="1:6" ht="16.5" thickBot="1">
      <c r="A39" s="23"/>
      <c r="B39" s="24" t="s">
        <v>58</v>
      </c>
      <c r="C39" s="22"/>
      <c r="D39" s="23"/>
      <c r="E39" s="22"/>
      <c r="F39" s="75">
        <f>F37+F38</f>
        <v>0</v>
      </c>
    </row>
    <row r="40" spans="1:6" ht="13.5" thickTop="1">
      <c r="B40" s="20"/>
    </row>
    <row r="41" spans="1:6">
      <c r="F41" s="77"/>
    </row>
    <row r="42" spans="1:6" ht="15.75">
      <c r="F42" s="84"/>
    </row>
    <row r="43" spans="1:6">
      <c r="F43" s="81"/>
    </row>
    <row r="44" spans="1:6" ht="15.75">
      <c r="F44" s="84"/>
    </row>
    <row r="58" spans="6:6">
      <c r="F58" s="82"/>
    </row>
  </sheetData>
  <sheetProtection autoFilter="0"/>
  <mergeCells count="2">
    <mergeCell ref="A4:C4"/>
    <mergeCell ref="D4:F4"/>
  </mergeCells>
  <conditionalFormatting sqref="D6:D36">
    <cfRule type="expression" dxfId="18" priority="9" stopIfTrue="1">
      <formula>IF(#REF!&lt;&gt;D6,1,0)</formula>
    </cfRule>
  </conditionalFormatting>
  <conditionalFormatting sqref="E8:E10 F23:F36">
    <cfRule type="expression" dxfId="17" priority="36" stopIfTrue="1">
      <formula>IF(#REF!&lt;&gt;"",IF(E8="",1),0)</formula>
    </cfRule>
  </conditionalFormatting>
  <conditionalFormatting sqref="E21:E22">
    <cfRule type="expression" dxfId="16" priority="20" stopIfTrue="1">
      <formula>IF(#REF!&lt;&gt;"",IF(E21="",1),0)</formula>
    </cfRule>
  </conditionalFormatting>
  <conditionalFormatting sqref="F8:F22 E11:E20 E23:E36">
    <cfRule type="expression" dxfId="15" priority="5" stopIfTrue="1">
      <formula>IF(AND((E8)/#REF!&lt;0.8,(E8)-#REF!&lt;-750),1,0)</formula>
    </cfRule>
    <cfRule type="expression" dxfId="14" priority="6" stopIfTrue="1">
      <formula>IF(AND((E8)/#REF!&gt;1.2,(E8)-#REF!&gt;750),1,0)</formula>
    </cfRule>
  </conditionalFormatting>
  <conditionalFormatting sqref="F23:F36">
    <cfRule type="expression" dxfId="13" priority="42" stopIfTrue="1">
      <formula>IF(AND((F23)/#REF!&lt;0.8,(F23)-#REF!&lt;-750),1,0)</formula>
    </cfRule>
    <cfRule type="expression" dxfId="12" priority="43" stopIfTrue="1">
      <formula>IF(AND((F23)/#REF!&gt;1.2,(F23)-#REF!&gt;750),1,0)</formula>
    </cfRule>
  </conditionalFormatting>
  <printOptions horizontalCentered="1"/>
  <pageMargins left="0.23622047244094491" right="0.23622047244094491" top="0.23622047244094491" bottom="0.35433070866141736" header="0.31496062992125984" footer="0.11811023622047245"/>
  <pageSetup paperSize="9" fitToHeight="0" orientation="landscape" r:id="rId1"/>
  <headerFooter>
    <oddFooter>&amp;L&amp;F&amp;C&amp;A&amp;R&amp;14&amp;K04+000&amp;P&amp;10&amp;K000000/&amp;N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86A69-7694-4387-BACB-CEC8492B0724}">
  <sheetPr codeName="Feuil8">
    <pageSetUpPr fitToPage="1"/>
  </sheetPr>
  <dimension ref="A1:U16"/>
  <sheetViews>
    <sheetView topLeftCell="A2" zoomScale="85" zoomScaleNormal="85" workbookViewId="0">
      <selection activeCell="R21" sqref="R21"/>
    </sheetView>
  </sheetViews>
  <sheetFormatPr baseColWidth="10" defaultColWidth="3.7109375" defaultRowHeight="12.75"/>
  <cols>
    <col min="1" max="1" width="9.7109375" customWidth="1"/>
    <col min="2" max="2" width="20.28515625" bestFit="1" customWidth="1"/>
    <col min="3" max="3" width="5.7109375" customWidth="1"/>
    <col min="4" max="4" width="7.7109375" customWidth="1"/>
    <col min="5" max="6" width="15.7109375" customWidth="1"/>
    <col min="7" max="7" width="7.7109375" customWidth="1"/>
    <col min="8" max="9" width="15.7109375" customWidth="1"/>
    <col min="10" max="10" width="7.7109375" customWidth="1"/>
    <col min="11" max="12" width="15.7109375" customWidth="1"/>
    <col min="13" max="13" width="7.7109375" customWidth="1"/>
    <col min="14" max="15" width="15.7109375" customWidth="1"/>
    <col min="16" max="16" width="7.7109375" customWidth="1"/>
    <col min="17" max="18" width="15.7109375" customWidth="1"/>
    <col min="19" max="19" width="7.7109375" customWidth="1"/>
    <col min="20" max="21" width="15.7109375" customWidth="1"/>
  </cols>
  <sheetData>
    <row r="1" spans="1:21" hidden="1"/>
    <row r="2" spans="1:21" ht="18">
      <c r="A2" s="36"/>
      <c r="E2" s="38" t="e">
        <f>titre_document</f>
        <v>#REF!</v>
      </c>
      <c r="F2" s="37" t="e">
        <f>date_indice</f>
        <v>#REF!</v>
      </c>
    </row>
    <row r="3" spans="1:21" ht="36" customHeight="1">
      <c r="A3" s="36"/>
      <c r="E3" s="35" t="e">
        <f>titre_affaire</f>
        <v>#REF!</v>
      </c>
      <c r="F3" s="34" t="e">
        <f>"Ind : "&amp;indice</f>
        <v>#REF!</v>
      </c>
    </row>
    <row r="4" spans="1:21" ht="45" customHeight="1">
      <c r="A4" s="149" t="str">
        <f ca="1">RIGHT(CELL("nomfichier",A1),LEN(CELL("nomfichier",A1))-FIND("]",CELL("nomfichier",A1)))</f>
        <v>tableau vide</v>
      </c>
      <c r="B4" s="150"/>
      <c r="C4" s="151"/>
      <c r="D4" s="148" t="s">
        <v>70</v>
      </c>
      <c r="E4" s="146"/>
      <c r="F4" s="147"/>
      <c r="G4" s="148" t="s">
        <v>71</v>
      </c>
      <c r="H4" s="146"/>
      <c r="I4" s="147"/>
      <c r="J4" s="148" t="s">
        <v>72</v>
      </c>
      <c r="K4" s="146"/>
      <c r="L4" s="147"/>
      <c r="M4" s="148" t="s">
        <v>73</v>
      </c>
      <c r="N4" s="146"/>
      <c r="O4" s="147"/>
      <c r="P4" s="148" t="s">
        <v>74</v>
      </c>
      <c r="Q4" s="146"/>
      <c r="R4" s="147"/>
      <c r="S4" s="148" t="s">
        <v>75</v>
      </c>
      <c r="T4" s="146"/>
      <c r="U4" s="147"/>
    </row>
    <row r="5" spans="1:21" ht="32.25" thickBot="1">
      <c r="A5" s="46" t="s">
        <v>41</v>
      </c>
      <c r="B5" s="46" t="s">
        <v>42</v>
      </c>
      <c r="C5" s="46" t="s">
        <v>43</v>
      </c>
      <c r="D5" s="46" t="s">
        <v>76</v>
      </c>
      <c r="E5" s="46" t="s">
        <v>77</v>
      </c>
      <c r="F5" s="47" t="s">
        <v>78</v>
      </c>
      <c r="G5" s="48" t="s">
        <v>44</v>
      </c>
      <c r="H5" s="48" t="s">
        <v>79</v>
      </c>
      <c r="I5" s="48" t="s">
        <v>80</v>
      </c>
      <c r="J5" s="48" t="s">
        <v>81</v>
      </c>
      <c r="K5" s="48" t="s">
        <v>82</v>
      </c>
      <c r="L5" s="48" t="s">
        <v>83</v>
      </c>
      <c r="M5" s="48" t="s">
        <v>84</v>
      </c>
      <c r="N5" s="48" t="s">
        <v>85</v>
      </c>
      <c r="O5" s="48" t="s">
        <v>86</v>
      </c>
      <c r="P5" s="48" t="s">
        <v>87</v>
      </c>
      <c r="Q5" s="48" t="s">
        <v>88</v>
      </c>
      <c r="R5" s="48" t="s">
        <v>89</v>
      </c>
      <c r="S5" s="48" t="s">
        <v>90</v>
      </c>
      <c r="T5" s="48" t="s">
        <v>91</v>
      </c>
      <c r="U5" s="48" t="s">
        <v>92</v>
      </c>
    </row>
    <row r="6" spans="1:21" ht="13.5" thickTop="1">
      <c r="A6" s="41"/>
      <c r="B6" s="44"/>
      <c r="C6" s="42"/>
      <c r="D6" s="42"/>
      <c r="E6" s="43">
        <f>IFERROR(MROUND((IF(Comparatif[[#This Row],[PT ENT 1]]&gt;0,Comparatif[[#This Row],[PT ENT 1]],0)+IF(Comparatif[[#This Row],[PT ENT 2]]&gt;0,Comparatif[[#This Row],[PT ENT 2]],0)+IF(Comparatif[[#This Row],[PT ENT 3]]&gt;0,Comparatif[[#This Row],[PT ENT 3]],0)+IF(Comparatif[[#This Row],[PT ENT 4]]&gt;0,Comparatif[[#This Row],[PT ENT 4]],0)+IF(Comparatif[[#This Row],[PT ENT 5]]&gt;0,Comparatif[[#This Row],[PT ENT 5]],0))/COUNTA(Comparatif[[#This Row],[PU ENT 1]],Comparatif[[#This Row],[PU ENT 2]],Comparatif[[#This Row],[PU ENT 3]],Comparatif[[#This Row],[PU ENT 4]],Comparatif[[#This Row],[PU ENT 5]])/Comparatif[[#This Row],[QTE MOE]],10),0)</f>
        <v>0</v>
      </c>
      <c r="F6" s="43">
        <f t="shared" ref="F6:F12" si="0">D6*E6</f>
        <v>0</v>
      </c>
      <c r="G6" s="54"/>
      <c r="H6" s="45"/>
      <c r="I6" s="43">
        <f t="shared" ref="I6:I12" si="1">H6*G6</f>
        <v>0</v>
      </c>
      <c r="J6" s="53"/>
      <c r="K6" s="43"/>
      <c r="L6" s="43">
        <f t="shared" ref="L6:L12" si="2">K6*J6</f>
        <v>0</v>
      </c>
      <c r="M6" s="53"/>
      <c r="N6" s="43"/>
      <c r="O6" s="43">
        <f t="shared" ref="O6:O12" si="3">N6*M6</f>
        <v>0</v>
      </c>
      <c r="P6" s="53"/>
      <c r="Q6" s="43"/>
      <c r="R6" s="43">
        <f t="shared" ref="R6:R12" si="4">Q6*P6</f>
        <v>0</v>
      </c>
      <c r="S6" s="53"/>
      <c r="T6" s="43"/>
      <c r="U6" s="43">
        <f t="shared" ref="U6:U12" si="5">T6*S6</f>
        <v>0</v>
      </c>
    </row>
    <row r="7" spans="1:21">
      <c r="A7" s="41"/>
      <c r="B7" s="44"/>
      <c r="C7" s="42"/>
      <c r="D7" s="42"/>
      <c r="E7" s="43">
        <f>IFERROR(MROUND((IF(Comparatif[[#This Row],[PT ENT 1]]&gt;0,Comparatif[[#This Row],[PT ENT 1]],0)+IF(Comparatif[[#This Row],[PT ENT 2]]&gt;0,Comparatif[[#This Row],[PT ENT 2]],0)+IF(Comparatif[[#This Row],[PT ENT 3]]&gt;0,Comparatif[[#This Row],[PT ENT 3]],0)+IF(Comparatif[[#This Row],[PT ENT 4]]&gt;0,Comparatif[[#This Row],[PT ENT 4]],0)+IF(Comparatif[[#This Row],[PT ENT 5]]&gt;0,Comparatif[[#This Row],[PT ENT 5]],0))/COUNTA(Comparatif[[#This Row],[PU ENT 1]],Comparatif[[#This Row],[PU ENT 2]],Comparatif[[#This Row],[PU ENT 3]],Comparatif[[#This Row],[PU ENT 4]],Comparatif[[#This Row],[PU ENT 5]])/Comparatif[[#This Row],[QTE MOE]],10),0)</f>
        <v>0</v>
      </c>
      <c r="F7" s="43">
        <f t="shared" si="0"/>
        <v>0</v>
      </c>
      <c r="G7" s="50"/>
      <c r="H7" s="45"/>
      <c r="I7" s="43">
        <f t="shared" si="1"/>
        <v>0</v>
      </c>
      <c r="J7" s="49"/>
      <c r="K7" s="43"/>
      <c r="L7" s="43">
        <f t="shared" si="2"/>
        <v>0</v>
      </c>
      <c r="M7" s="49"/>
      <c r="N7" s="43"/>
      <c r="O7" s="43">
        <f t="shared" si="3"/>
        <v>0</v>
      </c>
      <c r="P7" s="49"/>
      <c r="Q7" s="43"/>
      <c r="R7" s="43">
        <f t="shared" si="4"/>
        <v>0</v>
      </c>
      <c r="S7" s="49"/>
      <c r="T7" s="43"/>
      <c r="U7" s="43">
        <f t="shared" si="5"/>
        <v>0</v>
      </c>
    </row>
    <row r="8" spans="1:21">
      <c r="A8" s="41"/>
      <c r="B8" s="44"/>
      <c r="C8" s="42"/>
      <c r="D8" s="42"/>
      <c r="E8" s="43">
        <f>IFERROR(MROUND((IF(Comparatif[[#This Row],[PT ENT 1]]&gt;0,Comparatif[[#This Row],[PT ENT 1]],0)+IF(Comparatif[[#This Row],[PT ENT 2]]&gt;0,Comparatif[[#This Row],[PT ENT 2]],0)+IF(Comparatif[[#This Row],[PT ENT 3]]&gt;0,Comparatif[[#This Row],[PT ENT 3]],0)+IF(Comparatif[[#This Row],[PT ENT 4]]&gt;0,Comparatif[[#This Row],[PT ENT 4]],0)+IF(Comparatif[[#This Row],[PT ENT 5]]&gt;0,Comparatif[[#This Row],[PT ENT 5]],0))/COUNTA(Comparatif[[#This Row],[PU ENT 1]],Comparatif[[#This Row],[PU ENT 2]],Comparatif[[#This Row],[PU ENT 3]],Comparatif[[#This Row],[PU ENT 4]],Comparatif[[#This Row],[PU ENT 5]])/Comparatif[[#This Row],[QTE MOE]],10),0)</f>
        <v>0</v>
      </c>
      <c r="F8" s="43">
        <f t="shared" si="0"/>
        <v>0</v>
      </c>
      <c r="G8" s="50"/>
      <c r="H8" s="45"/>
      <c r="I8" s="43">
        <f t="shared" si="1"/>
        <v>0</v>
      </c>
      <c r="J8" s="49"/>
      <c r="K8" s="43"/>
      <c r="L8" s="43">
        <f t="shared" si="2"/>
        <v>0</v>
      </c>
      <c r="M8" s="49"/>
      <c r="N8" s="43"/>
      <c r="O8" s="43">
        <f t="shared" si="3"/>
        <v>0</v>
      </c>
      <c r="P8" s="49"/>
      <c r="Q8" s="43"/>
      <c r="R8" s="43">
        <f t="shared" si="4"/>
        <v>0</v>
      </c>
      <c r="S8" s="49"/>
      <c r="T8" s="43"/>
      <c r="U8" s="43">
        <f t="shared" si="5"/>
        <v>0</v>
      </c>
    </row>
    <row r="9" spans="1:21">
      <c r="A9" s="41"/>
      <c r="B9" s="44"/>
      <c r="C9" s="42"/>
      <c r="D9" s="42"/>
      <c r="E9" s="43">
        <f>IFERROR(MROUND((IF(Comparatif[[#This Row],[PT ENT 1]]&gt;0,Comparatif[[#This Row],[PT ENT 1]],0)+IF(Comparatif[[#This Row],[PT ENT 2]]&gt;0,Comparatif[[#This Row],[PT ENT 2]],0)+IF(Comparatif[[#This Row],[PT ENT 3]]&gt;0,Comparatif[[#This Row],[PT ENT 3]],0)+IF(Comparatif[[#This Row],[PT ENT 4]]&gt;0,Comparatif[[#This Row],[PT ENT 4]],0)+IF(Comparatif[[#This Row],[PT ENT 5]]&gt;0,Comparatif[[#This Row],[PT ENT 5]],0))/COUNTA(Comparatif[[#This Row],[PU ENT 1]],Comparatif[[#This Row],[PU ENT 2]],Comparatif[[#This Row],[PU ENT 3]],Comparatif[[#This Row],[PU ENT 4]],Comparatif[[#This Row],[PU ENT 5]])/Comparatif[[#This Row],[QTE MOE]],10),0)</f>
        <v>0</v>
      </c>
      <c r="F9" s="43">
        <f t="shared" si="0"/>
        <v>0</v>
      </c>
      <c r="G9" s="50"/>
      <c r="H9" s="45"/>
      <c r="I9" s="43">
        <f t="shared" si="1"/>
        <v>0</v>
      </c>
      <c r="J9" s="49"/>
      <c r="K9" s="43"/>
      <c r="L9" s="43">
        <f t="shared" si="2"/>
        <v>0</v>
      </c>
      <c r="M9" s="49"/>
      <c r="N9" s="43"/>
      <c r="O9" s="43">
        <f t="shared" si="3"/>
        <v>0</v>
      </c>
      <c r="P9" s="49"/>
      <c r="Q9" s="43"/>
      <c r="R9" s="43">
        <f t="shared" si="4"/>
        <v>0</v>
      </c>
      <c r="S9" s="49"/>
      <c r="T9" s="43"/>
      <c r="U9" s="43">
        <f t="shared" si="5"/>
        <v>0</v>
      </c>
    </row>
    <row r="10" spans="1:21">
      <c r="A10" s="41"/>
      <c r="B10" s="44"/>
      <c r="C10" s="42"/>
      <c r="D10" s="42"/>
      <c r="E10" s="43">
        <f>IFERROR(MROUND((IF(Comparatif[[#This Row],[PT ENT 1]]&gt;0,Comparatif[[#This Row],[PT ENT 1]],0)+IF(Comparatif[[#This Row],[PT ENT 2]]&gt;0,Comparatif[[#This Row],[PT ENT 2]],0)+IF(Comparatif[[#This Row],[PT ENT 3]]&gt;0,Comparatif[[#This Row],[PT ENT 3]],0)+IF(Comparatif[[#This Row],[PT ENT 4]]&gt;0,Comparatif[[#This Row],[PT ENT 4]],0)+IF(Comparatif[[#This Row],[PT ENT 5]]&gt;0,Comparatif[[#This Row],[PT ENT 5]],0))/COUNTA(Comparatif[[#This Row],[PU ENT 1]],Comparatif[[#This Row],[PU ENT 2]],Comparatif[[#This Row],[PU ENT 3]],Comparatif[[#This Row],[PU ENT 4]],Comparatif[[#This Row],[PU ENT 5]])/Comparatif[[#This Row],[QTE MOE]],10),0)</f>
        <v>0</v>
      </c>
      <c r="F10" s="43">
        <f t="shared" si="0"/>
        <v>0</v>
      </c>
      <c r="G10" s="50"/>
      <c r="H10" s="45"/>
      <c r="I10" s="43">
        <f t="shared" si="1"/>
        <v>0</v>
      </c>
      <c r="J10" s="49"/>
      <c r="K10" s="43"/>
      <c r="L10" s="43">
        <f t="shared" si="2"/>
        <v>0</v>
      </c>
      <c r="M10" s="49"/>
      <c r="N10" s="43"/>
      <c r="O10" s="43">
        <f t="shared" si="3"/>
        <v>0</v>
      </c>
      <c r="P10" s="49"/>
      <c r="Q10" s="43"/>
      <c r="R10" s="43">
        <f t="shared" si="4"/>
        <v>0</v>
      </c>
      <c r="S10" s="49"/>
      <c r="T10" s="43"/>
      <c r="U10" s="43">
        <f t="shared" si="5"/>
        <v>0</v>
      </c>
    </row>
    <row r="11" spans="1:21">
      <c r="A11" s="41"/>
      <c r="B11" s="44"/>
      <c r="C11" s="42"/>
      <c r="D11" s="42"/>
      <c r="E11" s="43">
        <v>0</v>
      </c>
      <c r="F11" s="43">
        <f t="shared" si="0"/>
        <v>0</v>
      </c>
      <c r="G11" s="50"/>
      <c r="H11" s="45"/>
      <c r="I11" s="43">
        <f t="shared" si="1"/>
        <v>0</v>
      </c>
      <c r="J11" s="49"/>
      <c r="K11" s="43"/>
      <c r="L11" s="43">
        <f t="shared" si="2"/>
        <v>0</v>
      </c>
      <c r="M11" s="49"/>
      <c r="N11" s="43"/>
      <c r="O11" s="43">
        <f t="shared" si="3"/>
        <v>0</v>
      </c>
      <c r="P11" s="49"/>
      <c r="Q11" s="43"/>
      <c r="R11" s="43">
        <f t="shared" si="4"/>
        <v>0</v>
      </c>
      <c r="S11" s="49"/>
      <c r="T11" s="43"/>
      <c r="U11" s="43">
        <f t="shared" si="5"/>
        <v>0</v>
      </c>
    </row>
    <row r="12" spans="1:21" ht="13.5" thickBot="1">
      <c r="A12" s="41"/>
      <c r="B12" s="44"/>
      <c r="C12" s="42"/>
      <c r="D12" s="42"/>
      <c r="E12" s="43">
        <v>0</v>
      </c>
      <c r="F12" s="43">
        <f t="shared" si="0"/>
        <v>0</v>
      </c>
      <c r="G12" s="52"/>
      <c r="H12" s="45"/>
      <c r="I12" s="43">
        <f t="shared" si="1"/>
        <v>0</v>
      </c>
      <c r="J12" s="51"/>
      <c r="K12" s="43"/>
      <c r="L12" s="43">
        <f t="shared" si="2"/>
        <v>0</v>
      </c>
      <c r="M12" s="51"/>
      <c r="N12" s="43"/>
      <c r="O12" s="43">
        <f t="shared" si="3"/>
        <v>0</v>
      </c>
      <c r="P12" s="51"/>
      <c r="Q12" s="43"/>
      <c r="R12" s="43">
        <f t="shared" si="4"/>
        <v>0</v>
      </c>
      <c r="S12" s="51"/>
      <c r="T12" s="43"/>
      <c r="U12" s="43">
        <f t="shared" si="5"/>
        <v>0</v>
      </c>
    </row>
    <row r="13" spans="1:21" ht="16.5" thickTop="1">
      <c r="A13" s="33"/>
      <c r="B13" s="32" t="s">
        <v>57</v>
      </c>
      <c r="C13" s="31"/>
      <c r="D13" s="30"/>
      <c r="E13" s="30"/>
      <c r="F13" s="29">
        <f>SUMIF(Comparatif[REP],"",Comparatif[PT MOE])</f>
        <v>0</v>
      </c>
      <c r="G13" s="40"/>
      <c r="H13" s="40"/>
      <c r="I13" s="39">
        <f>SUMIF(Comparatif[REP],"",Comparatif[PT ENT 1])</f>
        <v>0</v>
      </c>
      <c r="J13" s="40"/>
      <c r="K13" s="40"/>
      <c r="L13" s="39">
        <f>SUMIF(Comparatif[REP],"",Comparatif[PT ENT 2])</f>
        <v>0</v>
      </c>
      <c r="M13" s="40"/>
      <c r="N13" s="40"/>
      <c r="O13" s="39">
        <f>SUMIF(Comparatif[REP],"",Comparatif[PT ENT 3])</f>
        <v>0</v>
      </c>
      <c r="P13" s="40"/>
      <c r="Q13" s="40"/>
      <c r="R13" s="39">
        <f>SUMIF(Comparatif[REP],"",Comparatif[PT ENT 4])</f>
        <v>0</v>
      </c>
      <c r="S13" s="40"/>
      <c r="T13" s="40"/>
      <c r="U13" s="39">
        <f>SUMIF(Comparatif[REP],"",Comparatif[PT ENT 5])</f>
        <v>0</v>
      </c>
    </row>
    <row r="14" spans="1:21" ht="15.75">
      <c r="A14" s="27"/>
      <c r="B14" s="28">
        <v>0.2</v>
      </c>
      <c r="C14" s="26"/>
      <c r="D14" s="27"/>
      <c r="E14" s="26"/>
      <c r="F14" s="25">
        <f>F13*0.2</f>
        <v>0</v>
      </c>
      <c r="G14" s="27"/>
      <c r="H14" s="26"/>
      <c r="I14" s="25">
        <f>I13*0.2</f>
        <v>0</v>
      </c>
      <c r="J14" s="27"/>
      <c r="K14" s="26"/>
      <c r="L14" s="25">
        <f>L13*0.2</f>
        <v>0</v>
      </c>
      <c r="M14" s="27"/>
      <c r="N14" s="26"/>
      <c r="O14" s="25">
        <f>O13*0.2</f>
        <v>0</v>
      </c>
      <c r="P14" s="27"/>
      <c r="Q14" s="26"/>
      <c r="R14" s="25">
        <f>R13*0.2</f>
        <v>0</v>
      </c>
      <c r="S14" s="27"/>
      <c r="T14" s="26"/>
      <c r="U14" s="25">
        <f>U13*0.2</f>
        <v>0</v>
      </c>
    </row>
    <row r="15" spans="1:21" ht="16.5" thickBot="1">
      <c r="A15" s="23"/>
      <c r="B15" s="24" t="s">
        <v>58</v>
      </c>
      <c r="C15" s="22"/>
      <c r="D15" s="23"/>
      <c r="E15" s="22"/>
      <c r="F15" s="21">
        <f>F13+F14</f>
        <v>0</v>
      </c>
      <c r="G15" s="23"/>
      <c r="H15" s="22"/>
      <c r="I15" s="21">
        <f>I13+I14</f>
        <v>0</v>
      </c>
      <c r="J15" s="23"/>
      <c r="K15" s="22"/>
      <c r="L15" s="21">
        <f>L13+L14</f>
        <v>0</v>
      </c>
      <c r="M15" s="23"/>
      <c r="N15" s="22"/>
      <c r="O15" s="21">
        <f>O13+O14</f>
        <v>0</v>
      </c>
      <c r="P15" s="23"/>
      <c r="Q15" s="22"/>
      <c r="R15" s="21">
        <f>R13+R14</f>
        <v>0</v>
      </c>
      <c r="S15" s="23"/>
      <c r="T15" s="22"/>
      <c r="U15" s="21">
        <f>U13+U14</f>
        <v>0</v>
      </c>
    </row>
    <row r="16" spans="1:21" ht="13.5" thickTop="1">
      <c r="B16" s="20"/>
    </row>
  </sheetData>
  <sheetProtection autoFilter="0"/>
  <mergeCells count="7">
    <mergeCell ref="P4:R4"/>
    <mergeCell ref="S4:U4"/>
    <mergeCell ref="G4:I4"/>
    <mergeCell ref="J4:L4"/>
    <mergeCell ref="A4:C4"/>
    <mergeCell ref="D4:F4"/>
    <mergeCell ref="M4:O4"/>
  </mergeCells>
  <phoneticPr fontId="31" type="noConversion"/>
  <conditionalFormatting sqref="G6:G12">
    <cfRule type="expression" dxfId="11" priority="1" stopIfTrue="1">
      <formula>IF($D6&lt;&gt;G6,1,0)</formula>
    </cfRule>
  </conditionalFormatting>
  <conditionalFormatting sqref="H6:H12">
    <cfRule type="expression" dxfId="10" priority="2" stopIfTrue="1">
      <formula>IF($D6&lt;&gt;"",IF(H6="",1),0)</formula>
    </cfRule>
  </conditionalFormatting>
  <conditionalFormatting sqref="I6:I12">
    <cfRule type="expression" dxfId="9" priority="3" stopIfTrue="1">
      <formula>IF(F6/2&gt;I6,1,0)</formula>
    </cfRule>
    <cfRule type="expression" dxfId="8" priority="4" stopIfTrue="1">
      <formula>IF(F6*2&lt;I6,1,0)</formula>
    </cfRule>
  </conditionalFormatting>
  <conditionalFormatting sqref="L6:L12">
    <cfRule type="expression" dxfId="7" priority="7" stopIfTrue="1">
      <formula>IF(F6/2&gt;L6,1,0)</formula>
    </cfRule>
    <cfRule type="expression" dxfId="6" priority="8" stopIfTrue="1">
      <formula>IF(F6*2&lt;L6,1,0)</formula>
    </cfRule>
  </conditionalFormatting>
  <conditionalFormatting sqref="O6:O12">
    <cfRule type="expression" dxfId="5" priority="11" stopIfTrue="1">
      <formula>IF(F6/2&gt;O6,1,0)</formula>
    </cfRule>
    <cfRule type="expression" dxfId="4" priority="12" stopIfTrue="1">
      <formula>IF(F6*2&lt;O6,1,0)</formula>
    </cfRule>
  </conditionalFormatting>
  <conditionalFormatting sqref="R6:R12">
    <cfRule type="expression" dxfId="3" priority="15" stopIfTrue="1">
      <formula>IF(F6/2&gt;R6,1,0)</formula>
    </cfRule>
    <cfRule type="expression" dxfId="2" priority="16" stopIfTrue="1">
      <formula>IF(F6*2&lt;R6,1,0)</formula>
    </cfRule>
  </conditionalFormatting>
  <conditionalFormatting sqref="U6:U12">
    <cfRule type="expression" dxfId="1" priority="19" stopIfTrue="1">
      <formula>IF(F6/2&gt;U6,1,0)</formula>
    </cfRule>
    <cfRule type="expression" dxfId="0" priority="20" stopIfTrue="1">
      <formula>IF(F6*2&lt;U6,1,0)</formula>
    </cfRule>
  </conditionalFormatting>
  <printOptions horizontalCentered="1"/>
  <pageMargins left="0.23622047244094491" right="0.23622047244094491" top="0.23622047244094491" bottom="0.35433070866141736" header="0.31496062992125984" footer="0.11811023622047245"/>
  <pageSetup paperSize="9" scale="59" fitToHeight="0" orientation="landscape" r:id="rId1"/>
  <headerFooter>
    <oddFooter>&amp;L&amp;F&amp;C&amp;A&amp;R&amp;14&amp;K04+000&amp;P&amp;10&amp;K000000/&amp;N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a o J 0 V 3 h L T H K l A A A A 9 g A A A B I A H A B D b 2 5 m a W c v U G F j a 2 F n Z S 5 4 b W w g o h g A K K A U A A A A A A A A A A A A A A A A A A A A A A A A A A A A h Y 8 x D o I w G I W v Q r r T l u p g y E 8 Z T J w k M Z o Y 1 6 Z U a I R i 2 m K 5 m 4 N H 8 g p i F H V z f N / 7 h v f u 1 x v k Q 9 t E F 2 W d 7 k y G E k x R p I z s S m 2 q D P X + G C 9 Q z m E j 5 E l U K h p l 4 9 L B l R m q v T + n h I Q Q c J j h z l a E U Z q Q Q 7 H e y V q 1 A n 1 k / V + O t X F e G K k Q h / 1 r D G c 4 Y Q y z O c M U y A S h 0 O Y r s H H v s / 2 B s O w b 3 1 v F j z Z e b Y F M E c j 7 A 3 8 A U E s D B B Q A A g A I A G q C d F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q g n R X K I p H u A 4 A A A A R A A A A E w A c A E Z v c m 1 1 b G F z L 1 N l Y 3 R p b 2 4 x L m 0 g o h g A K K A U A A A A A A A A A A A A A A A A A A A A A A A A A A A A K 0 5 N L s n M z 1 M I h t C G 1 g B Q S w E C L Q A U A A I A C A B q g n R X e E t M c q U A A A D 2 A A A A E g A A A A A A A A A A A A A A A A A A A A A A Q 2 9 u Z m l n L 1 B h Y 2 t h Z 2 U u e G 1 s U E s B A i 0 A F A A C A A g A a o J 0 V w / K 6 a u k A A A A 6 Q A A A B M A A A A A A A A A A A A A A A A A 8 Q A A A F t D b 2 5 0 Z W 5 0 X 1 R 5 c G V z X S 5 4 b W x Q S w E C L Q A U A A I A C A B q g n R X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y C X Y w c B D R U 2 g Q b l Z m D t F l A A A A A A C A A A A A A A Q Z g A A A A E A A C A A A A A X e K t 9 k S O i s J F M C U 1 P 0 g V A Y v P E E g e Z 6 v k k 7 g g I x y f v Y Q A A A A A O g A A A A A I A A C A A A A A C F / L / N A Z p i c u 0 t / / R 0 7 Z W p M H N o l + r F y m I 0 N L P x C h Y V F A A A A D w 7 X 1 2 m D u F k 6 y R E u p c 2 j a y P B c E q v 5 y + g T v h M K r 3 n 7 A W m Z U R g y d a t C R M W u r d Z s / x I i V i 6 i 6 1 Z a q S q w / P c b W S R v s G 4 O Y 1 Y 3 j D x M I c T Z d V 5 j R 5 0 A A A A A B E L L E E 1 + h E 0 k j j g V w j Z b A K E j J 4 r n n c b n F o I j a R p T g L N 4 y 1 7 b F I a R D f 3 b D u T J z w 1 N w u h b H w n 4 9 k y w e 6 S p i I 8 + p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AA51E4748F59E46AD4DC6CC7CA5EF42" ma:contentTypeVersion="17" ma:contentTypeDescription="Crée un document." ma:contentTypeScope="" ma:versionID="52ba109a3c02903b702de005233a81cf">
  <xsd:schema xmlns:xsd="http://www.w3.org/2001/XMLSchema" xmlns:xs="http://www.w3.org/2001/XMLSchema" xmlns:p="http://schemas.microsoft.com/office/2006/metadata/properties" xmlns:ns2="7404976d-869f-4c68-aa52-129ff161ee22" xmlns:ns3="7ef2234a-41c5-4cd2-848d-b1c046bf716c" targetNamespace="http://schemas.microsoft.com/office/2006/metadata/properties" ma:root="true" ma:fieldsID="19a08035035185b839186ea44df2a3a2" ns2:_="" ns3:_="">
    <xsd:import namespace="7404976d-869f-4c68-aa52-129ff161ee22"/>
    <xsd:import namespace="7ef2234a-41c5-4cd2-848d-b1c046bf716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igrationWizId" minOccurs="0"/>
                <xsd:element ref="ns3:MigrationWizIdPermissions" minOccurs="0"/>
                <xsd:element ref="ns3:MigrationWizIdVersion" minOccurs="0"/>
                <xsd:element ref="ns2:MigrationSource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04976d-869f-4c68-aa52-129ff161ee2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MigrationSourceID" ma:index="14" nillable="true" ma:displayName="MigrationSourceID" ma:internalName="MigrationSourceID" ma:readOnly="true">
      <xsd:simpleType>
        <xsd:restriction base="dms:Text"/>
      </xsd:simpleType>
    </xsd:element>
    <xsd:element name="TaxCatchAll" ma:index="24" nillable="true" ma:displayName="Taxonomy Catch All Column" ma:hidden="true" ma:list="{37c024ed-e437-46c7-8969-e666324d742e}" ma:internalName="TaxCatchAll" ma:showField="CatchAllData" ma:web="7404976d-869f-4c68-aa52-129ff161ee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2234a-41c5-4cd2-848d-b1c046bf716c" elementFormDefault="qualified">
    <xsd:import namespace="http://schemas.microsoft.com/office/2006/documentManagement/types"/>
    <xsd:import namespace="http://schemas.microsoft.com/office/infopath/2007/PartnerControls"/>
    <xsd:element name="MigrationWizId" ma:index="11" nillable="true" ma:displayName="MigrationWizId" ma:internalName="MigrationWizId">
      <xsd:simpleType>
        <xsd:restriction base="dms:Text"/>
      </xsd:simpleType>
    </xsd:element>
    <xsd:element name="MigrationWizIdPermissions" ma:index="12" nillable="true" ma:displayName="MigrationWizIdPermissions" ma:internalName="MigrationWizIdPermissions">
      <xsd:simpleType>
        <xsd:restriction base="dms:Text"/>
      </xsd:simpleType>
    </xsd:element>
    <xsd:element name="MigrationWizIdVersion" ma:index="13" nillable="true" ma:displayName="MigrationWizIdVersion" ma:internalName="MigrationWizIdVersion">
      <xsd:simpleType>
        <xsd:restriction base="dms:Text"/>
      </xsd:simpleType>
    </xsd:element>
    <xsd:element name="MediaServiceMetadata" ma:index="1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0d869b07-b598-47ec-8f19-73b3c7fdad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grationWizIdPermissions xmlns="7ef2234a-41c5-4cd2-848d-b1c046bf716c" xsi:nil="true"/>
    <MigrationSourceID xmlns="7404976d-869f-4c68-aa52-129ff161ee22">1un57s-dukThHOjsmo_w1f2pWZPpivh6b</MigrationSourceID>
    <lcf76f155ced4ddcb4097134ff3c332f xmlns="7ef2234a-41c5-4cd2-848d-b1c046bf716c">
      <Terms xmlns="http://schemas.microsoft.com/office/infopath/2007/PartnerControls"/>
    </lcf76f155ced4ddcb4097134ff3c332f>
    <TaxCatchAll xmlns="7404976d-869f-4c68-aa52-129ff161ee22" xsi:nil="true"/>
    <MigrationWizIdVersion xmlns="7ef2234a-41c5-4cd2-848d-b1c046bf716c" xsi:nil="true"/>
    <MigrationWizId xmlns="7ef2234a-41c5-4cd2-848d-b1c046bf716c" xsi:nil="true"/>
    <_dlc_DocId xmlns="7404976d-869f-4c68-aa52-129ff161ee22">ZV4H3C5EH55Z-1276779976-159250</_dlc_DocId>
    <_dlc_DocIdUrl xmlns="7404976d-869f-4c68-aa52-129ff161ee22">
      <Url>https://exeko25.sharepoint.com/sites/EXEKO/_layouts/15/DocIdRedir.aspx?ID=ZV4H3C5EH55Z-1276779976-159250</Url>
      <Description>ZV4H3C5EH55Z-1276779976-159250</Description>
    </_dlc_DocIdUrl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66E2885-79F0-458F-BDA9-F03FEAC10AAA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E5F2EC87-129F-4095-AE52-E18F4DD490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404976d-869f-4c68-aa52-129ff161ee22"/>
    <ds:schemaRef ds:uri="7ef2234a-41c5-4cd2-848d-b1c046bf716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18F76CE-7242-4106-9C40-2EB29A810CA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4D15D22-7942-468A-AA75-79AF40E130EB}">
  <ds:schemaRefs>
    <ds:schemaRef ds:uri="http://schemas.microsoft.com/office/2006/metadata/properties"/>
    <ds:schemaRef ds:uri="7404976d-869f-4c68-aa52-129ff161ee22"/>
    <ds:schemaRef ds:uri="http://schemas.openxmlformats.org/package/2006/metadata/core-properties"/>
    <ds:schemaRef ds:uri="http://www.w3.org/XML/1998/namespace"/>
    <ds:schemaRef ds:uri="7ef2234a-41c5-4cd2-848d-b1c046bf716c"/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892E4A3E-9D60-47BE-A85E-36D4FAAB1E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7</vt:i4>
      </vt:variant>
    </vt:vector>
  </HeadingPairs>
  <TitlesOfParts>
    <vt:vector size="10" baseType="lpstr">
      <vt:lpstr>PDG </vt:lpstr>
      <vt:lpstr>R+1 PJ CHAMBERY</vt:lpstr>
      <vt:lpstr>tableau vide</vt:lpstr>
      <vt:lpstr>'R+1 PJ CHAMBERY'!Entete</vt:lpstr>
      <vt:lpstr>'tableau vide'!Entete</vt:lpstr>
      <vt:lpstr>'R+1 PJ CHAMBERY'!Impression_des_titres</vt:lpstr>
      <vt:lpstr>'tableau vide'!Impression_des_titres</vt:lpstr>
      <vt:lpstr>'tableau vide'!TTC</vt:lpstr>
      <vt:lpstr>'R+1 PJ CHAMBERY'!Zone_d_impression</vt:lpstr>
      <vt:lpstr>'tableau vide'!Zone_d_impression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</dc:title>
  <dc:subject/>
  <dc:creator>Adrien</dc:creator>
  <cp:keywords/>
  <dc:description/>
  <cp:lastModifiedBy>Pierre FORAY</cp:lastModifiedBy>
  <cp:revision/>
  <dcterms:created xsi:type="dcterms:W3CDTF">2013-03-01T14:00:48Z</dcterms:created>
  <dcterms:modified xsi:type="dcterms:W3CDTF">2025-07-10T13:33:50Z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0x0101005AA51E4748F59E46AD4DC6CC7CA5EF42</vt:lpwstr>
  </property>
  <property fmtid="{D5CDD505-2E9C-101B-9397-08002B2CF9AE}" pid="4" name="_dlc_DocIdItemGuid">
    <vt:lpwstr>14163f23-b13c-4aca-8ac3-de61a25925e1</vt:lpwstr>
  </property>
</Properties>
</file>

<file path=userCustomization/customUI.xml><?xml version="1.0" encoding="utf-8"?>
<mso:customUI xmlns:doc="http://schemas.microsoft.com/office/2006/01/customui/currentDocument" xmlns:mso="http://schemas.microsoft.com/office/2006/01/customui">
  <mso:ribbon>
    <mso:qat>
      <mso:documentControls>
        <mso:button idQ="doc:envoi_1" visible="true" label="envoi" onAction="envoi" imageMso="ListMacros"/>
      </mso:documentControls>
    </mso:qat>
  </mso:ribbon>
</mso:customUI>
</file>